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00" windowWidth="38400" windowHeight="19120" tabRatio="600" firstSheet="0" activeTab="4" autoFilterDateGrouping="1"/>
  </bookViews>
  <sheets>
    <sheet xmlns:r="http://schemas.openxmlformats.org/officeDocument/2006/relationships" name="00_Guide" sheetId="1" state="visible" r:id="rId1"/>
    <sheet xmlns:r="http://schemas.openxmlformats.org/officeDocument/2006/relationships" name="01_Inputs" sheetId="2" state="visible" r:id="rId2"/>
    <sheet xmlns:r="http://schemas.openxmlformats.org/officeDocument/2006/relationships" name="02_Rates" sheetId="3" state="visible" r:id="rId3"/>
    <sheet xmlns:r="http://schemas.openxmlformats.org/officeDocument/2006/relationships" name="03_Computations" sheetId="4" state="visible" r:id="rId4"/>
    <sheet xmlns:r="http://schemas.openxmlformats.org/officeDocument/2006/relationships" name="04_Outputs" sheetId="5" state="visible" r:id="rId5"/>
    <sheet xmlns:r="http://schemas.openxmlformats.org/officeDocument/2006/relationships" name="05_Annual" sheetId="6" state="visible" r:id="rId6"/>
    <sheet xmlns:r="http://schemas.openxmlformats.org/officeDocument/2006/relationships" name="99_Lists" sheetId="7" state="hidden" r:id="rId7"/>
  </sheets>
  <definedNames>
    <definedName name="DayCount">'01_Inputs'!$C$10</definedName>
    <definedName name="DealMonthsIn">'01_Inputs'!$C$16</definedName>
    <definedName name="DealPayment">'01_Inputs'!$C$17</definedName>
    <definedName name="DealRate">'01_Inputs'!$C$15</definedName>
    <definedName name="DefaultFee">'01_Inputs'!$C$21</definedName>
    <definedName name="DisplayScenario">'01_Inputs'!$C$36</definedName>
    <definedName name="ListPayMode">'99_Lists'!$B$2:$B$4</definedName>
    <definedName name="ListRateBasis">'99_Lists'!$A$2:$A$9</definedName>
    <definedName name="ListYesNo">'99_Lists'!$C$2:$C$3</definedName>
    <definedName name="LoanAmount">'01_Inputs'!$C$7</definedName>
    <definedName name="PropertyValue">'01_Inputs'!$C$6</definedName>
    <definedName name="RateAsOf">'02_Rates'!$C$15</definedName>
    <definedName name="RateBank">'02_Rates'!$C$7</definedName>
    <definedName name="RateGilt10Y">'02_Rates'!$C$13</definedName>
    <definedName name="RateMtg10Y">'02_Rates'!$C$10</definedName>
    <definedName name="RateMtg2Y">'02_Rates'!$C$8</definedName>
    <definedName name="RateMtg5Y">'02_Rates'!$C$9</definedName>
    <definedName name="RateMtgVar">'02_Rates'!$C$11</definedName>
    <definedName name="RateSONIA">'02_Rates'!$C$6</definedName>
    <definedName name="RateSonia10Y">'02_Rates'!$C$28</definedName>
    <definedName name="RevertPayment">'01_Inputs'!$C$19</definedName>
    <definedName name="RevertRateIn">'01_Inputs'!$C$18</definedName>
    <definedName name="ScenParams">'03_Computations'!$A$4:$L$9</definedName>
    <definedName name="ScenTable">'01_Inputs'!$A$25:$N$30</definedName>
    <definedName name="SchedEndRow">373</definedName>
    <definedName name="SchedStart">'03_Computations'!$A$14</definedName>
    <definedName name="StartDate">'01_Inputs'!$C$8</definedName>
    <definedName name="TermMonths">'01_Inputs'!$C$9</definedName>
    <definedName name="TrackerMargin">'01_Inputs'!$C$20</definedName>
    <definedName name="_xlnm.Print_Titles" localSheetId="0">'00_Guide'!$1:$2</definedName>
    <definedName name="_xlnm._FilterDatabase" localSheetId="1" hidden="1">'01_Inputs'!$A$24:$N$30</definedName>
    <definedName name="_xlnm._FilterDatabase" localSheetId="3" hidden="1">'03_Computations'!$A$13:$AS$373</definedName>
  </definedNames>
  <calcPr calcId="191029" fullCalcOnLoad="1"/>
</workbook>
</file>

<file path=xl/styles.xml><?xml version="1.0" encoding="utf-8"?>
<styleSheet xmlns="http://schemas.openxmlformats.org/spreadsheetml/2006/main">
  <numFmts count="9">
    <numFmt numFmtId="164" formatCode="&quot;£&quot;#,##0"/>
    <numFmt numFmtId="165" formatCode="&quot;£&quot;#,##0.00"/>
    <numFmt numFmtId="166" formatCode="mmm\-yyyy"/>
    <numFmt numFmtId="167" formatCode="0.0%"/>
    <numFmt numFmtId="168" formatCode="0.000%"/>
    <numFmt numFmtId="169" formatCode="yyyy\-mm\-dd"/>
    <numFmt numFmtId="170" formatCode="yyyy\-mm\-dd\ hh:mm"/>
    <numFmt numFmtId="171" formatCode="\+0.00%;\-0.00%;0.00%"/>
    <numFmt numFmtId="172" formatCode="yyyy\-mm\-dd\ h:mm:ss"/>
  </numFmts>
  <fonts count="18">
    <font>
      <name val="Calibri"/>
      <family val="2"/>
      <color theme="1"/>
      <sz val="11"/>
      <scheme val="minor"/>
    </font>
    <font>
      <name val="Calibri"/>
      <family val="2"/>
      <b val="1"/>
      <color rgb="FF1B365D"/>
      <sz val="18"/>
    </font>
    <font>
      <name val="Calibri"/>
      <family val="2"/>
      <i val="1"/>
      <color rgb="FF666666"/>
      <sz val="9"/>
    </font>
    <font>
      <name val="Calibri"/>
      <family val="2"/>
      <b val="1"/>
      <color rgb="FF1B365D"/>
      <sz val="12"/>
    </font>
    <font>
      <name val="Calibri"/>
      <family val="2"/>
      <b val="1"/>
      <color rgb="FF1B365D"/>
      <sz val="11"/>
    </font>
    <font>
      <name val="Calibri"/>
      <family val="2"/>
      <b val="1"/>
      <sz val="11"/>
    </font>
    <font>
      <name val="Consolas"/>
      <family val="2"/>
      <color rgb="FF1B365D"/>
      <sz val="11"/>
    </font>
    <font>
      <name val="Calibri"/>
      <family val="2"/>
      <b val="1"/>
      <color rgb="FFFFFFFF"/>
      <sz val="10"/>
    </font>
    <font>
      <name val="Calibri"/>
      <family val="2"/>
      <color rgb="FF1F1F1F"/>
      <sz val="11"/>
    </font>
    <font>
      <name val="Calibri"/>
      <family val="2"/>
      <color rgb="FF7F6000"/>
      <sz val="11"/>
    </font>
    <font>
      <name val="Calibri"/>
      <family val="2"/>
      <color rgb="FF1F4E79"/>
      <sz val="11"/>
    </font>
    <font>
      <name val="Calibri"/>
      <family val="2"/>
      <color rgb="FF1F4E79"/>
      <sz val="8"/>
    </font>
    <font>
      <name val="Calibri"/>
      <family val="2"/>
      <b val="1"/>
      <color rgb="FF375623"/>
      <sz val="11"/>
    </font>
    <font>
      <name val="Calibri"/>
      <b val="1"/>
      <color rgb="001B365D"/>
      <sz val="12"/>
    </font>
    <font>
      <name val="Calibri"/>
      <i val="1"/>
      <color rgb="00666666"/>
      <sz val="9"/>
    </font>
    <font>
      <name val="Calibri"/>
      <b val="1"/>
      <color rgb="00FFFFFF"/>
      <sz val="10"/>
    </font>
    <font>
      <name val="Calibri"/>
      <color rgb="001F1F1F"/>
      <sz val="11"/>
    </font>
    <font>
      <name val="Calibri"/>
      <b val="1"/>
      <color rgb="00375623"/>
      <sz val="11"/>
    </font>
  </fonts>
  <fills count="12">
    <fill>
      <patternFill/>
    </fill>
    <fill>
      <patternFill patternType="gray125"/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E2EFDA"/>
      </patternFill>
    </fill>
    <fill>
      <patternFill patternType="solid">
        <fgColor rgb="FFFCE4D6"/>
      </patternFill>
    </fill>
    <fill>
      <patternFill patternType="solid">
        <fgColor rgb="FFE8EEF4"/>
      </patternFill>
    </fill>
    <fill>
      <patternFill patternType="solid">
        <fgColor rgb="FF1B365D"/>
      </patternFill>
    </fill>
    <fill>
      <patternFill patternType="solid">
        <fgColor rgb="001B365D"/>
      </patternFill>
    </fill>
    <fill>
      <patternFill patternType="solid">
        <fgColor rgb="00F2F2F2"/>
      </patternFill>
    </fill>
    <fill>
      <patternFill patternType="solid">
        <fgColor rgb="00E2EFDA"/>
      </patternFill>
    </fill>
  </fills>
  <borders count="7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0" fillId="2" borderId="1" pivotButton="0" quotePrefix="0" xfId="0"/>
    <xf numFmtId="0" fontId="0" fillId="3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5" fillId="0" borderId="0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164" fontId="9" fillId="2" borderId="1" applyAlignment="1" pivotButton="0" quotePrefix="0" xfId="0">
      <alignment horizontal="left" vertical="center"/>
    </xf>
    <xf numFmtId="165" fontId="9" fillId="2" borderId="1" applyAlignment="1" pivotButton="0" quotePrefix="0" xfId="0">
      <alignment horizontal="left" vertical="center"/>
    </xf>
    <xf numFmtId="166" fontId="9" fillId="2" borderId="1" applyAlignment="1" pivotButton="0" quotePrefix="0" xfId="0">
      <alignment horizontal="left" vertical="center"/>
    </xf>
    <xf numFmtId="1" fontId="9" fillId="2" borderId="1" applyAlignment="1" pivotButton="0" quotePrefix="0" xfId="0">
      <alignment horizontal="left" vertical="center"/>
    </xf>
    <xf numFmtId="167" fontId="8" fillId="4" borderId="1" pivotButton="0" quotePrefix="0" xfId="0"/>
    <xf numFmtId="10" fontId="9" fillId="2" borderId="1" applyAlignment="1" pivotButton="0" quotePrefix="0" xfId="0">
      <alignment horizontal="left" vertical="center"/>
    </xf>
    <xf numFmtId="0" fontId="8" fillId="4" borderId="1" pivotButton="0" quotePrefix="0" xfId="0"/>
    <xf numFmtId="0" fontId="9" fillId="2" borderId="1" applyAlignment="1" pivotButton="0" quotePrefix="0" xfId="0">
      <alignment horizontal="left" vertical="center" wrapText="1"/>
    </xf>
    <xf numFmtId="0" fontId="9" fillId="2" borderId="1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168" fontId="10" fillId="3" borderId="1" pivotButton="0" quotePrefix="0" xfId="0"/>
    <xf numFmtId="169" fontId="10" fillId="3" borderId="1" pivotButton="0" quotePrefix="0" xfId="0"/>
    <xf numFmtId="168" fontId="8" fillId="4" borderId="1" pivotButton="0" quotePrefix="0" xfId="0"/>
    <xf numFmtId="169" fontId="8" fillId="4" borderId="1" pivotButton="0" quotePrefix="0" xfId="0"/>
    <xf numFmtId="0" fontId="11" fillId="0" borderId="0" pivotButton="0" quotePrefix="0" xfId="0"/>
    <xf numFmtId="170" fontId="10" fillId="3" borderId="1" pivotButton="0" quotePrefix="0" xfId="0"/>
    <xf numFmtId="168" fontId="9" fillId="6" borderId="1" pivotButton="0" quotePrefix="0" xfId="0"/>
    <xf numFmtId="169" fontId="9" fillId="2" borderId="1" applyAlignment="1" pivotButton="0" quotePrefix="0" xfId="0">
      <alignment horizontal="left" vertical="center"/>
    </xf>
    <xf numFmtId="168" fontId="12" fillId="5" borderId="1" pivotButton="0" quotePrefix="0" xfId="0"/>
    <xf numFmtId="10" fontId="8" fillId="4" borderId="1" pivotButton="0" quotePrefix="0" xfId="0"/>
    <xf numFmtId="165" fontId="8" fillId="4" borderId="1" pivotButton="0" quotePrefix="0" xfId="0"/>
    <xf numFmtId="1" fontId="8" fillId="4" borderId="1" pivotButton="0" quotePrefix="0" xfId="0"/>
    <xf numFmtId="166" fontId="8" fillId="4" borderId="1" pivotButton="0" quotePrefix="0" xfId="0"/>
    <xf numFmtId="0" fontId="12" fillId="0" borderId="0" pivotButton="0" quotePrefix="0" xfId="0"/>
    <xf numFmtId="165" fontId="12" fillId="5" borderId="1" pivotButton="0" quotePrefix="0" xfId="0"/>
    <xf numFmtId="0" fontId="12" fillId="5" borderId="1" pivotButton="0" quotePrefix="0" xfId="0"/>
    <xf numFmtId="10" fontId="12" fillId="5" borderId="1" pivotButton="0" quotePrefix="0" xfId="0"/>
    <xf numFmtId="164" fontId="12" fillId="5" borderId="1" pivotButton="0" quotePrefix="0" xfId="0"/>
    <xf numFmtId="1" fontId="12" fillId="5" borderId="1" pivotButton="0" quotePrefix="0" xfId="0"/>
    <xf numFmtId="169" fontId="12" fillId="5" borderId="1" pivotButton="0" quotePrefix="0" xfId="0"/>
    <xf numFmtId="171" fontId="12" fillId="5" borderId="1" pivotButton="0" quotePrefix="0" xfId="0"/>
    <xf numFmtId="172" fontId="0" fillId="0" borderId="0" pivotButton="0" quotePrefix="0" xfId="0"/>
    <xf numFmtId="0" fontId="0" fillId="0" borderId="0" applyAlignment="1" pivotButton="0" quotePrefix="0" xfId="0">
      <alignment horizontal="left" vertical="center" wrapText="1"/>
    </xf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6" fillId="0" borderId="0" pivotButton="0" quotePrefix="0" xfId="0"/>
    <xf numFmtId="0" fontId="3" fillId="7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10" fillId="3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3" fillId="6" borderId="0" pivotButton="0" quotePrefix="0" xfId="0"/>
    <xf numFmtId="0" fontId="7" fillId="8" borderId="0" applyAlignment="1" pivotButton="0" quotePrefix="0" xfId="0">
      <alignment horizontal="center" vertical="center" wrapText="1"/>
    </xf>
    <xf numFmtId="0" fontId="13" fillId="0" borderId="0" pivotButton="0" quotePrefix="0" xfId="0"/>
    <xf numFmtId="0" fontId="15" fillId="9" borderId="6" applyAlignment="1" pivotButton="0" quotePrefix="0" xfId="0">
      <alignment horizontal="center" vertical="center" wrapText="1"/>
    </xf>
    <xf numFmtId="0" fontId="16" fillId="10" borderId="6" pivotButton="0" quotePrefix="0" xfId="0"/>
    <xf numFmtId="164" fontId="17" fillId="11" borderId="6" pivotButton="0" quotePrefix="0" xfId="0"/>
    <xf numFmtId="0" fontId="14" fillId="0" borderId="0" applyAlignment="1" pivotButton="0" quotePrefix="0" xfId="0">
      <alignment horizontal="left" vertical="center" wrapText="1"/>
    </xf>
    <xf numFmtId="1" fontId="16" fillId="10" borderId="6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Lifetime mortgage interest paid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dLbls>
            <numFmt formatCode="£#,##0"/>
            <dLblPos val="outEnd"/>
            <showLegendKey val="0"/>
            <showVal val="1"/>
            <showCatName val="0"/>
            <showSerName val="0"/>
          </dLbls>
          <cat>
            <numRef>
              <f>'04_Outputs'!$Q$6:$Q$11</f>
            </numRef>
          </cat>
          <val>
            <numRef>
              <f>'04_Outputs'!$R$6:$R$11</f>
            </numRef>
          </val>
        </ser>
        <dLbls>
          <numFmt formatCode="£#,##0"/>
          <dLblPos val="outEnd"/>
          <showLegendKey val="0"/>
          <showVal val="1"/>
          <showCatName val="0"/>
          <showSerName val="0"/>
        </dLbls>
        <gapWidth val="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txPr>
          <a:bodyPr xmlns:a="http://schemas.openxmlformats.org/drawingml/2006/main" wrap="square"/>
          <a:p xmlns:a="http://schemas.openxmlformats.org/drawingml/2006/main">
            <a:pPr>
              <a:defRPr sz="800" b="0"/>
            </a:pPr>
            <a:r>
              <a:t/>
            </a:r>
          </a:p>
        </txPr>
        <crossAx val="100"/>
        <lblOffset val="100"/>
        <tickLblSkip val="1"/>
      </catAx>
      <valAx>
        <axId val="100"/>
        <scaling>
          <orientation val="minMax"/>
          <min val="0"/>
        </scaling>
        <delete val="0"/>
        <axPos val="b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£ paid over remaining term</a:t>
                </a:r>
              </a:p>
            </rich>
          </tx>
        </title>
        <numFmt formatCode="£#,##0" sourceLinked="0"/>
        <majorTickMark val="none"/>
        <minorTickMark val="none"/>
        <txPr>
          <a:bodyPr xmlns:a="http://schemas.openxmlformats.org/drawingml/2006/main" wrap="square"/>
          <a:p xmlns:a="http://schemas.openxmlformats.org/drawingml/2006/main">
            <a:pPr>
              <a:defRPr sz="900" b="0"/>
            </a:pPr>
            <a:r>
              <a:t/>
            </a:r>
          </a:p>
        </txPr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Lifetime cash paid on the mortgage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dLbls>
            <numFmt formatCode="£#,##0"/>
            <dLblPos val="outEnd"/>
            <showLegendKey val="0"/>
            <showVal val="1"/>
            <showCatName val="0"/>
            <showSerName val="0"/>
          </dLbls>
          <cat>
            <numRef>
              <f>'04_Outputs'!$Q$6:$Q$11</f>
            </numRef>
          </cat>
          <val>
            <numRef>
              <f>'04_Outputs'!$S$6:$S$11</f>
            </numRef>
          </val>
        </ser>
        <dLbls>
          <numFmt formatCode="£#,##0"/>
          <dLblPos val="outEnd"/>
          <showLegendKey val="0"/>
          <showVal val="1"/>
          <showCatName val="0"/>
          <showSerName val="0"/>
        </dLbls>
        <gapWidth val="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txPr>
          <a:bodyPr xmlns:a="http://schemas.openxmlformats.org/drawingml/2006/main" wrap="square"/>
          <a:p xmlns:a="http://schemas.openxmlformats.org/drawingml/2006/main">
            <a:pPr>
              <a:defRPr sz="800" b="0"/>
            </a:pPr>
            <a:r>
              <a:t/>
            </a:r>
          </a:p>
        </txPr>
        <crossAx val="100"/>
        <lblOffset val="100"/>
        <tickLblSkip val="1"/>
      </catAx>
      <valAx>
        <axId val="100"/>
        <scaling>
          <orientation val="minMax"/>
          <min val="0"/>
        </scaling>
        <delete val="0"/>
        <axPos val="b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£ paid (payments + extra)</a:t>
                </a:r>
              </a:p>
            </rich>
          </tx>
        </title>
        <numFmt formatCode="£#,##0" sourceLinked="0"/>
        <majorTickMark val="none"/>
        <minorTickMark val="none"/>
        <txPr>
          <a:bodyPr xmlns:a="http://schemas.openxmlformats.org/drawingml/2006/main" wrap="square"/>
          <a:p xmlns:a="http://schemas.openxmlformats.org/drawingml/2006/main">
            <a:pPr>
              <a:defRPr sz="900" b="0"/>
            </a:pPr>
            <a:r>
              <a:t/>
            </a:r>
          </a:p>
        </txPr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Annual mortgage interest paid, by calendar year</a:t>
            </a:r>
          </a:p>
        </rich>
      </tx>
    </title>
    <plotArea>
      <lineChart>
        <grouping val="standard"/>
        <ser>
          <idx val="0"/>
          <order val="0"/>
          <tx>
            <strRef>
              <f>'05_Annual'!AB4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'05_Annual'!$AA$5:$AA$24</f>
            </numRef>
          </cat>
          <val>
            <numRef>
              <f>'05_Annual'!$AB$5:$AB$24</f>
            </numRef>
          </val>
        </ser>
        <ser>
          <idx val="1"/>
          <order val="1"/>
          <tx>
            <strRef>
              <f>'05_Annual'!AC4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'05_Annual'!$AA$5:$AA$24</f>
            </numRef>
          </cat>
          <val>
            <numRef>
              <f>'05_Annual'!$AC$5:$AC$24</f>
            </numRef>
          </val>
        </ser>
        <ser>
          <idx val="2"/>
          <order val="2"/>
          <tx>
            <strRef>
              <f>'05_Annual'!AD4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'05_Annual'!$AA$5:$AA$24</f>
            </numRef>
          </cat>
          <val>
            <numRef>
              <f>'05_Annual'!$AD$5:$AD$24</f>
            </numRef>
          </val>
        </ser>
        <ser>
          <idx val="3"/>
          <order val="3"/>
          <tx>
            <strRef>
              <f>'05_Annual'!AE4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'05_Annual'!$AA$5:$AA$24</f>
            </numRef>
          </cat>
          <val>
            <numRef>
              <f>'05_Annual'!$AE$5:$AE$24</f>
            </numRef>
          </val>
        </ser>
        <ser>
          <idx val="4"/>
          <order val="4"/>
          <tx>
            <strRef>
              <f>'05_Annual'!AF4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'05_Annual'!$AA$5:$AA$24</f>
            </numRef>
          </cat>
          <val>
            <numRef>
              <f>'05_Annual'!$AF$5:$AF$24</f>
            </numRef>
          </val>
        </ser>
        <ser>
          <idx val="5"/>
          <order val="5"/>
          <tx>
            <strRef>
              <f>'05_Annual'!AG4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'05_Annual'!$AA$5:$AA$24</f>
            </numRef>
          </cat>
          <val>
            <numRef>
              <f>'05_Annual'!$AG$5:$AG$24</f>
            </numRef>
          </val>
        </ser>
        <axId val="10"/>
        <axId val="100"/>
      </lineChart>
      <catAx>
        <axId val="10"/>
        <scaling>
          <orientation val="minMax"/>
        </scaling>
        <delete val="0"/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Calendar year</a:t>
                </a:r>
              </a:p>
            </rich>
          </tx>
        </title>
        <numFmt formatCode="0" sourceLinked="0"/>
        <majorTickMark val="none"/>
        <minorTickMark val="none"/>
        <txPr>
          <a:bodyPr xmlns:a="http://schemas.openxmlformats.org/drawingml/2006/main" rot="0" wrap="square"/>
          <a:p xmlns:a="http://schemas.openxmlformats.org/drawingml/2006/main">
            <a:pPr>
              <a:defRPr sz="800" b="0"/>
            </a:pPr>
            <a:r>
              <a:t/>
            </a:r>
          </a:p>
        </txPr>
        <crossAx val="100"/>
        <lblOffset val="100"/>
      </catAx>
      <valAx>
        <axId val="100"/>
        <scaling>
          <orientation val="minMax"/>
          <min val="0"/>
        </scaling>
        <delete val="0"/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Interest paid in that year (£)</a:t>
                </a:r>
              </a:p>
            </rich>
          </tx>
        </title>
        <numFmt formatCode="£#,##0" sourceLinked="0"/>
        <majorTickMark val="none"/>
        <minorTickMark val="none"/>
        <txPr>
          <a:bodyPr xmlns:a="http://schemas.openxmlformats.org/drawingml/2006/main" wrap="square"/>
          <a:p xmlns:a="http://schemas.openxmlformats.org/drawingml/2006/main">
            <a:pPr>
              <a:defRPr sz="900" b="0"/>
            </a:pPr>
            <a:r>
              <a:t/>
            </a:r>
          </a:p>
        </txPr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drawing1.xml><?xml version="1.0" encoding="utf-8"?>
<wsDr xmlns="http://schemas.openxmlformats.org/drawingml/2006/spreadsheetDrawing">
  <oneCellAnchor>
    <from>
      <col>14</col>
      <colOff>0</colOff>
      <row>15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14</col>
      <colOff>0</colOff>
      <row>47</row>
      <rowOff>0</rowOff>
    </from>
    <ext cx="792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53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FF1B365D"/>
    <outlinePr summaryBelow="1" summaryRight="1"/>
    <pageSetUpPr fitToPage="1"/>
  </sheetPr>
  <dimension ref="A1:G37"/>
  <sheetViews>
    <sheetView zoomScale="150" zoomScaleNormal="150" workbookViewId="0">
      <pane ySplit="3" topLeftCell="A26" activePane="bottomLeft" state="frozen"/>
      <selection pane="bottomLeft" activeCell="B6" sqref="B6:G6"/>
    </sheetView>
  </sheetViews>
  <sheetFormatPr baseColWidth="10" defaultColWidth="8.83203125" defaultRowHeight="15"/>
  <cols>
    <col width="22" customWidth="1" style="45" min="1" max="1"/>
    <col width="92" customWidth="1" style="45" min="2" max="2"/>
    <col width="18" customWidth="1" style="45" min="3" max="7"/>
  </cols>
  <sheetData>
    <row r="1" ht="26" customHeight="1" s="45">
      <c r="A1" s="46" t="inlineStr">
        <is>
          <t>UK mortgage model</t>
        </is>
      </c>
    </row>
    <row r="2">
      <c r="A2" s="47" t="inlineStr">
        <is>
          <t>Inputs (yellow) → market rates (blue) → monthly engine (grey) → comparison (green). Do not type into grey or green cells.</t>
        </is>
      </c>
    </row>
    <row r="4" ht="22" customHeight="1" s="45">
      <c r="A4" s="2" t="inlineStr">
        <is>
          <t>How to use</t>
        </is>
      </c>
    </row>
    <row r="5" ht="36" customHeight="1" s="45">
      <c r="A5" s="3" t="inlineStr">
        <is>
          <t>1. Inputs</t>
        </is>
      </c>
      <c r="B5" s="44" t="inlineStr">
        <is>
          <t>Edit only yellow cells on 01_Inputs: loan size, start date, remaining term, current product, and the six scenario rows.</t>
        </is>
      </c>
    </row>
    <row r="6" ht="36" customHeight="1" s="45">
      <c r="A6" s="3" t="inlineStr">
        <is>
          <t>2. Rates</t>
        </is>
      </c>
      <c r="B6" s="44" t="inlineStr">
        <is>
          <t>02_Rates holds SONIA, Bank Rate, BoE advertised 75% LTV mortgages, 10y SONIA/OIS, and a Chatham paste area. Run refresh_uk_rates.py, or use Excel 365 WEBSERVICE formulas in the live-fetch block.</t>
        </is>
      </c>
    </row>
    <row r="7" ht="36" customHeight="1" s="45">
      <c r="A7" s="3" t="inlineStr">
        <is>
          <t>3. Engine</t>
        </is>
      </c>
      <c r="B7" s="44" t="inlineStr">
        <is>
          <t>03_Computations builds a  monthly schedule for every enabled scenario. Nothing on that sheet is an assumption.</t>
        </is>
      </c>
    </row>
    <row r="8" ht="36" customHeight="1" s="45">
      <c r="A8" s="3" t="inlineStr">
        <is>
          <t>4. Results</t>
        </is>
      </c>
      <c r="B8" s="44" t="inlineStr">
        <is>
          <t>04_Outputs compares interest, principal, cash paid and months to clear. 05_Annual rolls the same engine up by calendar year.</t>
        </is>
      </c>
    </row>
    <row r="9" ht="36" customHeight="1" s="45">
      <c r="A9" s="3" t="inlineStr">
        <is>
          <t>5. Recalc</t>
        </is>
      </c>
      <c r="B9" s="44" t="inlineStr">
        <is>
          <t>Excel → Formulas → Calculate Now after changing inputs. If a scenario is set to RecalcPMT, payment is rebuilt with PMT() at origination and again at revert.</t>
        </is>
      </c>
    </row>
    <row r="11" ht="16" customHeight="1" s="45">
      <c r="A11" s="2" t="inlineStr">
        <is>
          <t>Colour key</t>
        </is>
      </c>
    </row>
    <row r="12">
      <c r="A12" s="4" t="inlineStr">
        <is>
          <t>Input</t>
        </is>
      </c>
      <c r="B12" t="inlineStr">
        <is>
          <t>Type here. Named ranges point at these cells.</t>
        </is>
      </c>
    </row>
    <row r="13">
      <c r="A13" s="5" t="inlineStr">
        <is>
          <t>Fetched rate</t>
        </is>
      </c>
      <c r="B13" t="inlineStr">
        <is>
          <t>Filled by refresh_uk_rates.py or WEBSERVICE. Model reads the 'Use' column.</t>
        </is>
      </c>
    </row>
    <row r="14">
      <c r="A14" s="6" t="inlineStr">
        <is>
          <t>Computation</t>
        </is>
      </c>
      <c r="B14" t="inlineStr">
        <is>
          <t>Formulas only. Changing them breaks the engine.</t>
        </is>
      </c>
    </row>
    <row r="15">
      <c r="A15" s="7" t="inlineStr">
        <is>
          <t>Output</t>
        </is>
      </c>
      <c r="B15" t="inlineStr">
        <is>
          <t>Totals and comparisons derived from the engine.</t>
        </is>
      </c>
    </row>
    <row r="16">
      <c r="A16" s="8" t="inlineStr">
        <is>
          <t>Chatham paste</t>
        </is>
      </c>
      <c r="B16" t="inlineStr">
        <is>
          <t>Chatham's Europe page is login/JS gated. Paste the 10y SONIA swap here if you have it.</t>
        </is>
      </c>
    </row>
    <row r="18" ht="16" customHeight="1" s="45">
      <c r="A18" s="2" t="inlineStr">
        <is>
          <t>Why the previous file was unclear</t>
        </is>
      </c>
    </row>
    <row r="19" ht="32" customHeight="1" s="45">
      <c r="A19" s="44" t="inlineStr">
        <is>
          <t>• Nine overlapping sheets (Cash Flow, jose_cashflow, gift variants, annual pivots) described the same loan without a single inputs panel.</t>
        </is>
      </c>
    </row>
    <row r="20" ht="32" customHeight="1" s="45">
      <c r="A20" s="44" t="inlineStr">
        <is>
          <t>• The contractual rate was buried as 0.00348333 and 0.00575 inside every interest formula, so 4.18% then 6.90% could not be edited in one place.</t>
        </is>
      </c>
    </row>
    <row r="21" ht="32" customHeight="1" s="45">
      <c r="A21" s="44" t="inlineStr">
        <is>
          <t>• Month 28 silently switched payment from £3,200 to £3,700 with no deal-end date or SVR assumption labelled.</t>
        </is>
      </c>
    </row>
    <row r="22" ht="32" customHeight="1" s="45">
      <c r="A22" s="44" t="inlineStr">
        <is>
          <t>• Gift cases mixed a 1% residual-balance haircut into the amortisation grid (350000-1%×balance) instead of an extra-repayment input.</t>
        </is>
      </c>
    </row>
    <row r="23" ht="32" customHeight="1" s="45">
      <c r="A23" s="44" t="inlineStr">
        <is>
          <t>• Property equity for 17 Daphne and the borough flat sat in the same grid as mortgage principal, so asset value and debt service were easy to confuse.</t>
        </is>
      </c>
    </row>
    <row r="24" ht="32" customHeight="1" s="45">
      <c r="A24" s="44" t="inlineStr">
        <is>
          <t>• Interest and principal were hardcoded as values in some columns and as formulas in others, so the schedule could not be trusted after any edit.</t>
        </is>
      </c>
    </row>
    <row r="26" ht="16" customHeight="1" s="45">
      <c r="A26" s="2" t="inlineStr">
        <is>
          <t>Rate sources</t>
        </is>
      </c>
    </row>
    <row r="27" ht="30" customHeight="1" s="45">
      <c r="A27" s="9" t="inlineStr">
        <is>
          <t>BoE IUMBVxx</t>
        </is>
      </c>
      <c r="B27" s="44" t="inlineStr">
        <is>
          <t>Official advertised household mortgage averages at 75% LTV: 2y fixed, 5y fixed, 10y fixed, 2y variable.</t>
        </is>
      </c>
    </row>
    <row r="28" ht="30" customHeight="1" s="45">
      <c r="A28" s="9" t="inlineStr">
        <is>
          <t>BoE / FRED SONIA</t>
        </is>
      </c>
      <c r="B28" s="44" t="inlineStr">
        <is>
          <t>Sterling Overnight Index Average (IUDSOIA). Use this plus a margin for tracker scenarios.</t>
        </is>
      </c>
    </row>
    <row r="29" ht="30" customHeight="1" s="45">
      <c r="A29" s="9" t="inlineStr">
        <is>
          <t>BoE Bank Rate</t>
        </is>
      </c>
      <c r="B29" s="44" t="inlineStr">
        <is>
          <t>IUDBEDR. Alternative tracker base.</t>
        </is>
      </c>
    </row>
    <row r="30" ht="30" customHeight="1" s="45">
      <c r="A30" s="9" t="inlineStr">
        <is>
          <t>BoE OIS 10y</t>
        </is>
      </c>
      <c r="B30" s="44" t="inlineStr">
        <is>
          <t>Sterling overnight-index-swap spot at 10 years — the official stand-in for '10-year SONIA'.</t>
        </is>
      </c>
    </row>
    <row r="31" ht="30" customHeight="1" s="45">
      <c r="A31" s="9" t="inlineStr">
        <is>
          <t>Chatham Europe</t>
        </is>
      </c>
      <c r="B31" s="44" t="inlineStr">
        <is>
          <t>https://cf.com/rates/europe publishes SONIA and SONIA swap tenors (1y–30y) but the table is not a public CSV. Paste into 02_Rates.</t>
        </is>
      </c>
    </row>
    <row r="32" ht="30" customHeight="1" s="45">
      <c r="A32" s="9" t="inlineStr">
        <is>
          <t>10y gilt</t>
        </is>
      </c>
      <c r="B32" s="44" t="inlineStr">
        <is>
          <t>FRED IRLTLT01GBM156N, for spread context versus SONIA OIS, not as a mortgage rate.</t>
        </is>
      </c>
    </row>
    <row r="34" ht="16" customHeight="1" s="45">
      <c r="A34" s="2" t="inlineStr">
        <is>
          <t>Refresh command</t>
        </is>
      </c>
    </row>
    <row r="35">
      <c r="A35" s="48" t="inlineStr">
        <is>
          <t>python3 refresh_uk_rates.py --workbook uk_mortgage_model.xlsx</t>
        </is>
      </c>
    </row>
    <row r="37" ht="48" customHeight="1" s="45">
      <c r="A37" s="44" t="inlineStr">
        <is>
          <t>Default numbers reproduce the previous workbook's loan (£495,000 outstanding, 4.18% deal then 6.90% SVR, £3,200 then £3,700, 240 remaining months from Dec 2025) so you can reconcile totals. Change the yellow cells for any other mortgage.</t>
        </is>
      </c>
    </row>
  </sheetData>
  <mergeCells count="26">
    <mergeCell ref="B14:G14"/>
    <mergeCell ref="A22:G22"/>
    <mergeCell ref="A35:G35"/>
    <mergeCell ref="B8:G8"/>
    <mergeCell ref="A20:G20"/>
    <mergeCell ref="B13:G13"/>
    <mergeCell ref="A19:G19"/>
    <mergeCell ref="B29:G29"/>
    <mergeCell ref="B28:G28"/>
    <mergeCell ref="B9:G9"/>
    <mergeCell ref="A24:G24"/>
    <mergeCell ref="B30:G30"/>
    <mergeCell ref="B15:G15"/>
    <mergeCell ref="B6:G6"/>
    <mergeCell ref="A1:G1"/>
    <mergeCell ref="B5:G5"/>
    <mergeCell ref="B32:G32"/>
    <mergeCell ref="B7:G7"/>
    <mergeCell ref="A37:G37"/>
    <mergeCell ref="B16:G16"/>
    <mergeCell ref="A21:G21"/>
    <mergeCell ref="B31:G31"/>
    <mergeCell ref="B27:G27"/>
    <mergeCell ref="A2:G2"/>
    <mergeCell ref="B12:G12"/>
    <mergeCell ref="A23:G23"/>
  </mergeCells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>
  <sheetPr>
    <tabColor rgb="FFC4A35A"/>
    <outlinePr summaryBelow="1" summaryRight="1"/>
    <pageSetUpPr/>
  </sheetPr>
  <dimension ref="A1:N36"/>
  <sheetViews>
    <sheetView zoomScale="150" zoomScaleNormal="150" workbookViewId="0">
      <pane ySplit="4" topLeftCell="A22" activePane="bottomLeft" state="frozen"/>
      <selection pane="bottomLeft" activeCell="A27" sqref="A27"/>
    </sheetView>
  </sheetViews>
  <sheetFormatPr baseColWidth="10" defaultColWidth="8.83203125" defaultRowHeight="15"/>
  <cols>
    <col width="4" customWidth="1" style="45" min="1" max="1"/>
    <col width="28" customWidth="1" style="45" min="2" max="2"/>
    <col width="18" customWidth="1" style="45" min="3" max="3"/>
    <col width="16" customWidth="1" style="45" min="4" max="4"/>
    <col width="14" customWidth="1" style="45" min="5" max="5"/>
    <col width="16" customWidth="1" style="45" min="6" max="13"/>
    <col width="18" customWidth="1" style="45" min="14" max="14"/>
  </cols>
  <sheetData>
    <row r="1" ht="26" customHeight="1" s="45">
      <c r="A1" s="46" t="inlineStr">
        <is>
          <t>01  Inputs</t>
        </is>
      </c>
    </row>
    <row r="2">
      <c r="A2" s="47" t="inlineStr">
        <is>
          <t>Yellow cells only. Scenario rates can be typed (Manual) or pulled from 02_Rates (BoE_2Y, SONIA_plus, …).</t>
        </is>
      </c>
    </row>
    <row r="4" ht="16" customHeight="1" s="45">
      <c r="B4" s="49" t="inlineStr">
        <is>
          <t>A. Loan</t>
        </is>
      </c>
    </row>
    <row r="5">
      <c r="B5" s="10" t="inlineStr">
        <is>
          <t>Item</t>
        </is>
      </c>
      <c r="C5" s="10" t="inlineStr">
        <is>
          <t>Value</t>
        </is>
      </c>
      <c r="D5" s="10" t="inlineStr">
        <is>
          <t>Note</t>
        </is>
      </c>
    </row>
    <row r="6" ht="16" customHeight="1" s="45">
      <c r="B6" s="11" t="inlineStr">
        <is>
          <t>Property value (optional)</t>
        </is>
      </c>
      <c r="C6" s="12" t="n">
        <v>650000</v>
      </c>
      <c r="D6" s="47" t="inlineStr">
        <is>
          <t>Used only to show LTV. Not used in amortisation.</t>
        </is>
      </c>
    </row>
    <row r="7" ht="16" customHeight="1" s="45">
      <c r="B7" s="11" t="inlineStr">
        <is>
          <t>Outstanding principal</t>
        </is>
      </c>
      <c r="C7" s="13" t="n">
        <v>495000</v>
      </c>
      <c r="D7" s="47" t="inlineStr">
        <is>
          <t>Opening balance at the first payment date.</t>
        </is>
      </c>
    </row>
    <row r="8" ht="16" customHeight="1" s="45">
      <c r="B8" s="11" t="inlineStr">
        <is>
          <t>First payment date</t>
        </is>
      </c>
      <c r="C8" s="14" t="n">
        <v>45992</v>
      </c>
      <c r="D8" s="47" t="inlineStr">
        <is>
          <t>Month 1 of the schedule.</t>
        </is>
      </c>
    </row>
    <row r="9" ht="16" customHeight="1" s="45">
      <c r="B9" s="11" t="inlineStr">
        <is>
          <t>Remaining term (months)</t>
        </is>
      </c>
      <c r="C9" s="15" t="n">
        <v>240</v>
      </c>
      <c r="D9" s="47" t="inlineStr">
        <is>
          <t>Original file ran 240 months (Dec 2025–Nov 2045).</t>
        </is>
      </c>
    </row>
    <row r="10" ht="16" customHeight="1" s="45">
      <c r="B10" s="11" t="inlineStr">
        <is>
          <t>Day-count</t>
        </is>
      </c>
      <c r="C10" s="15" t="n">
        <v>12</v>
      </c>
      <c r="D10" s="47" t="inlineStr">
        <is>
          <t>Monthly interest = rate / 12. Do not change unless you change the engine.</t>
        </is>
      </c>
    </row>
    <row r="11">
      <c r="B11" t="inlineStr">
        <is>
          <t>Implied LTV</t>
        </is>
      </c>
      <c r="C11" s="16">
        <f>IF(C6=0,"",C7/C6)</f>
        <v/>
      </c>
      <c r="D11" s="47" t="inlineStr">
        <is>
          <t>Outstanding / property value.</t>
        </is>
      </c>
    </row>
    <row r="13" ht="16" customHeight="1" s="45">
      <c r="B13" s="49" t="inlineStr">
        <is>
          <t>B. Current product (feeds Base / gift scenarios)</t>
        </is>
      </c>
    </row>
    <row r="14">
      <c r="B14" s="10" t="inlineStr">
        <is>
          <t>Item</t>
        </is>
      </c>
      <c r="C14" s="10" t="inlineStr">
        <is>
          <t>Value</t>
        </is>
      </c>
      <c r="D14" s="10" t="inlineStr">
        <is>
          <t>Note</t>
        </is>
      </c>
    </row>
    <row r="15" ht="16" customHeight="1" s="45">
      <c r="B15" s="11" t="inlineStr">
        <is>
          <t>Deal rate</t>
        </is>
      </c>
      <c r="C15" s="17" t="n">
        <v>0.0418</v>
      </c>
      <c r="D15" s="47" t="inlineStr">
        <is>
          <t>Previous file used 4.18% (0.00348333 per month).</t>
        </is>
      </c>
    </row>
    <row r="16" ht="16" customHeight="1" s="45">
      <c r="B16" s="11" t="inlineStr">
        <is>
          <t>Months left on deal</t>
        </is>
      </c>
      <c r="C16" s="15" t="n">
        <v>27</v>
      </c>
      <c r="D16" s="47" t="inlineStr">
        <is>
          <t>Months 1–27 at the deal rate; month 28 reverts.</t>
        </is>
      </c>
    </row>
    <row r="17" ht="16" customHeight="1" s="45">
      <c r="B17" s="11" t="inlineStr">
        <is>
          <t>Deal monthly payment</t>
        </is>
      </c>
      <c r="C17" s="13" t="n">
        <v>3200</v>
      </c>
      <c r="D17" s="47" t="inlineStr">
        <is>
          <t>Held flat during the deal in the original schedule.</t>
        </is>
      </c>
    </row>
    <row r="18" ht="16" customHeight="1" s="45">
      <c r="B18" s="11" t="inlineStr">
        <is>
          <t>Revert / SVR rate</t>
        </is>
      </c>
      <c r="C18" s="17" t="n">
        <v>0.06900000000000001</v>
      </c>
      <c r="D18" s="47" t="inlineStr">
        <is>
          <t>Previous file switched to 6.90% (0.00575 per month).</t>
        </is>
      </c>
    </row>
    <row r="19" ht="16" customHeight="1" s="45">
      <c r="B19" s="11" t="inlineStr">
        <is>
          <t>Payment after revert</t>
        </is>
      </c>
      <c r="C19" s="13" t="n">
        <v>3700</v>
      </c>
      <c r="D19" s="47" t="inlineStr">
        <is>
          <t>Original jumped to £3,700 at month 28.</t>
        </is>
      </c>
    </row>
    <row r="20" ht="16" customHeight="1" s="45">
      <c r="B20" s="11" t="inlineStr">
        <is>
          <t>Tracker margin over SONIA</t>
        </is>
      </c>
      <c r="C20" s="17" t="n">
        <v>0.015</v>
      </c>
      <c r="D20" s="47" t="inlineStr">
        <is>
          <t>Used by scenario S6 if rate basis is SONIA_plus.</t>
        </is>
      </c>
    </row>
    <row r="21" ht="16" customHeight="1" s="45">
      <c r="B21" s="11" t="inlineStr">
        <is>
          <t>Redemption fee on extra</t>
        </is>
      </c>
      <c r="C21" s="17" t="n">
        <v>0.01</v>
      </c>
      <c r="D21" s="47" t="inlineStr">
        <is>
          <t>Original gift cases reduced the lump sum by 1% of remaining balance.</t>
        </is>
      </c>
    </row>
    <row r="23" ht="16" customHeight="1" s="45">
      <c r="B23" s="49" t="inlineStr">
        <is>
          <t>C. Scenarios  —  each row is a complete case. Rate basis Manual uses the Override column; other bases read 02_Rates and add Override as a margin.</t>
        </is>
      </c>
    </row>
    <row r="24" ht="32" customHeight="1" s="45">
      <c r="A24" s="10" t="inlineStr">
        <is>
          <t>ID</t>
        </is>
      </c>
      <c r="B24" s="10" t="inlineStr">
        <is>
          <t>Name</t>
        </is>
      </c>
      <c r="C24" s="10" t="inlineStr">
        <is>
          <t>On?</t>
        </is>
      </c>
      <c r="D24" s="10" t="inlineStr">
        <is>
          <t>Rate basis</t>
        </is>
      </c>
      <c r="E24" s="10" t="inlineStr">
        <is>
          <t>Override / margin</t>
        </is>
      </c>
      <c r="F24" s="10" t="inlineStr">
        <is>
          <t>Deal months</t>
        </is>
      </c>
      <c r="G24" s="10" t="inlineStr">
        <is>
          <t>Revert basis</t>
        </is>
      </c>
      <c r="H24" s="10" t="inlineStr">
        <is>
          <t>Revert override</t>
        </is>
      </c>
      <c r="I24" s="10" t="inlineStr">
        <is>
          <t>Payment mode</t>
        </is>
      </c>
      <c r="J24" s="10" t="inlineStr">
        <is>
          <t>Deal payment</t>
        </is>
      </c>
      <c r="K24" s="10" t="inlineStr">
        <is>
          <t>Revert payment</t>
        </is>
      </c>
      <c r="L24" s="10" t="inlineStr">
        <is>
          <t>Extra month</t>
        </is>
      </c>
      <c r="M24" s="10" t="inlineStr">
        <is>
          <t>Extra amount</t>
        </is>
      </c>
      <c r="N24" s="10" t="inlineStr">
        <is>
          <t>Fee on extra</t>
        </is>
      </c>
    </row>
    <row r="25" ht="16" customHeight="1" s="45">
      <c r="A25" s="18" t="inlineStr">
        <is>
          <t>S1</t>
        </is>
      </c>
      <c r="B25" s="19" t="inlineStr">
        <is>
          <t>Base — current deal then SVR</t>
        </is>
      </c>
      <c r="C25" s="20" t="inlineStr">
        <is>
          <t>Y</t>
        </is>
      </c>
      <c r="D25" s="20" t="inlineStr">
        <is>
          <t>Manual</t>
        </is>
      </c>
      <c r="E25" s="17" t="n">
        <v>0</v>
      </c>
      <c r="F25" s="15">
        <f>$C$16</f>
        <v/>
      </c>
      <c r="G25" s="20" t="inlineStr">
        <is>
          <t>Manual</t>
        </is>
      </c>
      <c r="H25" s="17" t="n">
        <v>0</v>
      </c>
      <c r="I25" s="20" t="inlineStr">
        <is>
          <t>FixedAmount</t>
        </is>
      </c>
      <c r="J25" s="13">
        <f>$C$17</f>
        <v/>
      </c>
      <c r="K25" s="13">
        <f>$C$19</f>
        <v/>
      </c>
      <c r="L25" s="15" t="n">
        <v>0</v>
      </c>
      <c r="M25" s="13" t="n">
        <v>0</v>
      </c>
      <c r="N25" s="17">
        <f>$C$21</f>
        <v/>
      </c>
    </row>
    <row r="26" ht="16" customHeight="1" s="45">
      <c r="A26" s="18" t="inlineStr">
        <is>
          <t>S2</t>
        </is>
      </c>
      <c r="B26" s="19" t="inlineStr">
        <is>
          <t>Gift £50k in month 13</t>
        </is>
      </c>
      <c r="C26" s="20" t="inlineStr">
        <is>
          <t>Y</t>
        </is>
      </c>
      <c r="D26" s="20" t="inlineStr">
        <is>
          <t>Manual</t>
        </is>
      </c>
      <c r="E26" s="17" t="n">
        <v>0</v>
      </c>
      <c r="F26" s="15">
        <f>$C$16</f>
        <v/>
      </c>
      <c r="G26" s="20" t="inlineStr">
        <is>
          <t>Manual</t>
        </is>
      </c>
      <c r="H26" s="17" t="n">
        <v>0</v>
      </c>
      <c r="I26" s="20" t="inlineStr">
        <is>
          <t>FixedAmount</t>
        </is>
      </c>
      <c r="J26" s="13">
        <f>$C$17</f>
        <v/>
      </c>
      <c r="K26" s="13">
        <f>$C$19</f>
        <v/>
      </c>
      <c r="L26" s="15" t="n">
        <v>13</v>
      </c>
      <c r="M26" s="13" t="n">
        <v>50000</v>
      </c>
      <c r="N26" s="17">
        <f>$C$21</f>
        <v/>
      </c>
    </row>
    <row r="27" ht="16" customHeight="1" s="45">
      <c r="A27" s="18" t="inlineStr">
        <is>
          <t>S3</t>
        </is>
      </c>
      <c r="B27" s="19" t="inlineStr">
        <is>
          <t>Gift £50k in month 26</t>
        </is>
      </c>
      <c r="C27" s="20" t="inlineStr">
        <is>
          <t>Y</t>
        </is>
      </c>
      <c r="D27" s="20" t="inlineStr">
        <is>
          <t>Manual</t>
        </is>
      </c>
      <c r="E27" s="17" t="n">
        <v>0</v>
      </c>
      <c r="F27" s="15">
        <f>$C$16</f>
        <v/>
      </c>
      <c r="G27" s="20" t="inlineStr">
        <is>
          <t>Manual</t>
        </is>
      </c>
      <c r="H27" s="17" t="n">
        <v>0</v>
      </c>
      <c r="I27" s="20" t="inlineStr">
        <is>
          <t>FixedAmount</t>
        </is>
      </c>
      <c r="J27" s="13">
        <f>$C$17</f>
        <v/>
      </c>
      <c r="K27" s="13">
        <f>$C$19</f>
        <v/>
      </c>
      <c r="L27" s="15" t="n">
        <v>26</v>
      </c>
      <c r="M27" s="13" t="n">
        <v>50000</v>
      </c>
      <c r="N27" s="17">
        <f>$C$21</f>
        <v/>
      </c>
    </row>
    <row r="28" ht="16" customHeight="1" s="45">
      <c r="A28" s="18" t="inlineStr">
        <is>
          <t>S4</t>
        </is>
      </c>
      <c r="B28" s="19" t="inlineStr">
        <is>
          <t>Refi 2-year 75% LTV</t>
        </is>
      </c>
      <c r="C28" s="20" t="inlineStr">
        <is>
          <t>Y</t>
        </is>
      </c>
      <c r="D28" s="20" t="inlineStr">
        <is>
          <t>BoE_2Y</t>
        </is>
      </c>
      <c r="E28" s="17" t="n">
        <v>0</v>
      </c>
      <c r="F28" s="15" t="n">
        <v>24</v>
      </c>
      <c r="G28" s="20" t="inlineStr">
        <is>
          <t>BoE_Var</t>
        </is>
      </c>
      <c r="H28" s="17" t="n">
        <v>0</v>
      </c>
      <c r="I28" s="20" t="inlineStr">
        <is>
          <t>RecalcPMT</t>
        </is>
      </c>
      <c r="J28" s="13" t="n">
        <v>0</v>
      </c>
      <c r="K28" s="13" t="n">
        <v>0</v>
      </c>
      <c r="L28" s="15" t="n">
        <v>0</v>
      </c>
      <c r="M28" s="13" t="n">
        <v>0</v>
      </c>
      <c r="N28" s="17" t="n">
        <v>0</v>
      </c>
    </row>
    <row r="29" ht="16" customHeight="1" s="45">
      <c r="A29" s="18" t="inlineStr">
        <is>
          <t>S5</t>
        </is>
      </c>
      <c r="B29" s="19" t="inlineStr">
        <is>
          <t>Refi 5-year 75% LTV</t>
        </is>
      </c>
      <c r="C29" s="20" t="inlineStr">
        <is>
          <t>Y</t>
        </is>
      </c>
      <c r="D29" s="20" t="inlineStr">
        <is>
          <t>BoE_5Y</t>
        </is>
      </c>
      <c r="E29" s="17" t="n">
        <v>0</v>
      </c>
      <c r="F29" s="15" t="n">
        <v>60</v>
      </c>
      <c r="G29" s="20" t="inlineStr">
        <is>
          <t>BoE_Var</t>
        </is>
      </c>
      <c r="H29" s="17" t="n">
        <v>0</v>
      </c>
      <c r="I29" s="20" t="inlineStr">
        <is>
          <t>RecalcPMT</t>
        </is>
      </c>
      <c r="J29" s="13" t="n">
        <v>0</v>
      </c>
      <c r="K29" s="13" t="n">
        <v>0</v>
      </c>
      <c r="L29" s="15" t="n">
        <v>0</v>
      </c>
      <c r="M29" s="13" t="n">
        <v>0</v>
      </c>
      <c r="N29" s="17" t="n">
        <v>0</v>
      </c>
    </row>
    <row r="30" ht="16" customHeight="1" s="45">
      <c r="A30" s="18" t="inlineStr">
        <is>
          <t>S6</t>
        </is>
      </c>
      <c r="B30" s="19" t="inlineStr">
        <is>
          <t>Tracker SONIA + margin</t>
        </is>
      </c>
      <c r="C30" s="20" t="inlineStr">
        <is>
          <t>Y</t>
        </is>
      </c>
      <c r="D30" s="20" t="inlineStr">
        <is>
          <t>SONIA_plus</t>
        </is>
      </c>
      <c r="E30" s="17" t="n">
        <v>0.015</v>
      </c>
      <c r="F30" s="15" t="n">
        <v>240</v>
      </c>
      <c r="G30" s="20" t="inlineStr">
        <is>
          <t>SONIA_plus</t>
        </is>
      </c>
      <c r="H30" s="17" t="n">
        <v>0.015</v>
      </c>
      <c r="I30" s="20" t="inlineStr">
        <is>
          <t>RecalcPMT</t>
        </is>
      </c>
      <c r="J30" s="13" t="n">
        <v>0</v>
      </c>
      <c r="K30" s="13" t="n">
        <v>0</v>
      </c>
      <c r="L30" s="15" t="n">
        <v>0</v>
      </c>
      <c r="M30" s="13" t="n">
        <v>0</v>
      </c>
      <c r="N30" s="17" t="n">
        <v>0</v>
      </c>
    </row>
    <row r="32" ht="16" customHeight="1" s="45">
      <c r="B32" s="2" t="inlineStr">
        <is>
          <t>Manual rate convention</t>
        </is>
      </c>
    </row>
    <row r="33">
      <c r="B33" s="50" t="inlineStr">
        <is>
          <t>If Rate basis = Manual and Override / margin is 0, the engine uses B. Current product (deal rate C15 and revert rate C18). If you type a non-zero override on a Manual row, that override is the annual rate. Market bases (BoE_2Y, SONIA_plus, …) use 02_Rates plus the override as a margin. Extra amount is a lump-sum principal reduction in Extra month; Fee on extra is deducted from that lump sum (original gift cases used 1% of remaining balance).</t>
        </is>
      </c>
    </row>
    <row r="34"/>
    <row r="36">
      <c r="B36" t="inlineStr">
        <is>
          <t>Display scenario on 05_Annual chart</t>
        </is>
      </c>
      <c r="C36" s="20" t="inlineStr">
        <is>
          <t>S1</t>
        </is>
      </c>
      <c r="D36" s="47" t="inlineStr">
        <is>
          <t>Must match an ID in the table (S1–S6).</t>
        </is>
      </c>
    </row>
  </sheetData>
  <autoFilter ref="A24:N30"/>
  <mergeCells count="18">
    <mergeCell ref="D7:H7"/>
    <mergeCell ref="D21:H21"/>
    <mergeCell ref="D8:H8"/>
    <mergeCell ref="D20:H20"/>
    <mergeCell ref="D15:H15"/>
    <mergeCell ref="B4:E4"/>
    <mergeCell ref="B23:N23"/>
    <mergeCell ref="D16:H16"/>
    <mergeCell ref="D10:H10"/>
    <mergeCell ref="B13:E13"/>
    <mergeCell ref="A2:N2"/>
    <mergeCell ref="D19:H19"/>
    <mergeCell ref="D6:H6"/>
    <mergeCell ref="B33:N34"/>
    <mergeCell ref="D18:H18"/>
    <mergeCell ref="D17:H17"/>
    <mergeCell ref="D9:H9"/>
    <mergeCell ref="A1:N1"/>
  </mergeCells>
  <dataValidations count="3">
    <dataValidation sqref="D25:D30 G25:G30" showDropDown="0" showInputMessage="0" showErrorMessage="0" allowBlank="0" errorTitle="Invalid" error="Pick a list value" type="list">
      <formula1>ListRateBasis</formula1>
    </dataValidation>
    <dataValidation sqref="I25:I30" showDropDown="0" showInputMessage="0" showErrorMessage="0" allowBlank="0" errorTitle="Invalid" error="Pick a list value" type="list">
      <formula1>ListPayMode</formula1>
    </dataValidation>
    <dataValidation sqref="C25:C30" showDropDown="0" showInputMessage="0" showErrorMessage="0" allowBlank="0" errorTitle="Invalid" error="Pick a list value" type="list">
      <formula1>ListYesNo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FF5B9BD5"/>
    <outlinePr summaryBelow="1" summaryRight="1"/>
    <pageSetUpPr/>
  </sheetPr>
  <dimension ref="A1:L100"/>
  <sheetViews>
    <sheetView zoomScale="150" zoomScaleNormal="150" workbookViewId="0">
      <pane xSplit="1" ySplit="5" topLeftCell="B16" activePane="bottomRight" state="frozen"/>
      <selection pane="topRight" activeCell="A1" sqref="A1"/>
      <selection pane="bottomLeft" activeCell="A1" sqref="A1"/>
      <selection pane="bottomRight" activeCell="C25" sqref="C25"/>
    </sheetView>
  </sheetViews>
  <sheetFormatPr baseColWidth="10" defaultColWidth="8.83203125" defaultRowHeight="15"/>
  <cols>
    <col width="37.6640625" bestFit="1" customWidth="1" style="45" min="1" max="1"/>
    <col width="36" customWidth="1" style="45" min="2" max="2"/>
    <col width="15.1640625" bestFit="1" customWidth="1" style="45" min="3" max="3"/>
    <col width="16" customWidth="1" style="45" min="4" max="5"/>
    <col width="14" customWidth="1" style="45" min="6" max="6"/>
    <col width="72" customWidth="1" style="45" min="7" max="7"/>
    <col width="14" customWidth="1" style="45" min="8" max="12"/>
  </cols>
  <sheetData>
    <row r="1" ht="26" customHeight="1" s="45">
      <c r="A1" s="46" t="inlineStr">
        <is>
          <t>02  Market rates</t>
        </is>
      </c>
    </row>
    <row r="2">
      <c r="A2" s="47" t="inlineStr">
        <is>
          <t>Blue cells are the snapshot the model uses. Live Excel 365 formulas sit to the right; Chatham tenors are pasted in the orange block because cf.com/rates/europe is not a CSV.</t>
        </is>
      </c>
    </row>
    <row r="4" ht="16" customHeight="1" s="45">
      <c r="B4" s="49" t="inlineStr">
        <is>
          <t>A. Snapshot used by the model  (refresh_uk_rates.py writes columns C–D)</t>
        </is>
      </c>
    </row>
    <row r="5">
      <c r="B5" s="10" t="inlineStr">
        <is>
          <t>Series</t>
        </is>
      </c>
      <c r="C5" s="10" t="inlineStr">
        <is>
          <t>Use (decimal)</t>
        </is>
      </c>
      <c r="D5" s="10" t="inlineStr">
        <is>
          <t>As-of date</t>
        </is>
      </c>
      <c r="E5" s="10" t="inlineStr">
        <is>
          <t>Live fetch (Excel 365)</t>
        </is>
      </c>
      <c r="F5" s="10" t="inlineStr">
        <is>
          <t>Live as-of</t>
        </is>
      </c>
      <c r="G5" s="10" t="inlineStr">
        <is>
          <t>Source / URL</t>
        </is>
      </c>
    </row>
    <row r="6">
      <c r="B6" t="inlineStr">
        <is>
          <t>SONIA overnight (IUDSOIA)</t>
        </is>
      </c>
      <c r="C6" s="22" t="n">
        <v>0.037305</v>
      </c>
      <c r="D6" s="23" t="n">
        <v>46275</v>
      </c>
      <c r="E6" s="24" t="inlineStr">
        <is>
          <t>IFERROR(LET(t,WEBSERVICE("https://fred.stlouisfed.org/graph/fredgraph.csv?id=IUDSOIA&amp;cosd=2025-01-01"),m,TEXTSPLIT(t,",",CHAR(10)),v,VALUE(INDEX(m,ROWS(m),2)),IF(v&gt;1.5,v/100,v)),"")</t>
        </is>
      </c>
      <c r="F6" s="25" t="n"/>
      <c r="G6" s="50" t="inlineStr">
        <is>
          <t>FRED / Bank of England daily SONIA.</t>
        </is>
      </c>
      <c r="H6" s="26" t="inlineStr">
        <is>
          <t>https://fred.stlouisfed.org/graph/fredgraph.csv?id=IUDSOIA&amp;cosd=2025-01-01</t>
        </is>
      </c>
    </row>
    <row r="7">
      <c r="B7" t="inlineStr">
        <is>
          <t>Bank Rate (IUDBEDR)</t>
        </is>
      </c>
      <c r="C7" s="22" t="n">
        <v>0.0375</v>
      </c>
      <c r="D7" s="23" t="n">
        <v>46276</v>
      </c>
      <c r="E7" s="24" t="inlineStr">
        <is>
          <t>IFERROR(LET(t,WEBSERVICE("https://www.bankofengland.co.uk/boeapps/iadb/fromshowcolumns.asp?csv.x=yes&amp;Datefrom=01/Jan/2025&amp;Dateto=01/Jan/2099&amp;SeriesCodes=IUDBEDR&amp;CSVF=TN&amp;UsingCodes=Y&amp;VPD=Y&amp;VFD=N"),m,TEXTSPLIT(t,",",CHAR(10)),v,VALUE(INDEX(m,ROWS(m),2)),IF(v&gt;1.5,v/100,v)),"")</t>
        </is>
      </c>
      <c r="F7" s="25" t="n"/>
      <c r="G7" s="50" t="inlineStr">
        <is>
          <t>BoE Bank Rate. Seeded at 3.75% (SONIA typically prints a few bp below). Refresh overwrites.</t>
        </is>
      </c>
      <c r="H7" s="26" t="inlineStr">
        <is>
          <t>https://www.bankofengland.co.uk/boeapps/iadb/fromshowcolumns.asp?csv.x=yes&amp;Datefrom=01/Jan/2025&amp;Dateto=01/Jan/2099&amp;SeriesCodes=IUDBEDR&amp;CSVF=TN&amp;UsingCodes=Y&amp;VPD=Y&amp;VFD=N</t>
        </is>
      </c>
    </row>
    <row r="8">
      <c r="B8" t="inlineStr">
        <is>
          <t>Advertised 2y fixed 75% LTV (IUMBV34)</t>
        </is>
      </c>
      <c r="C8" s="22" t="n">
        <v>0.0492</v>
      </c>
      <c r="D8" s="23" t="n">
        <v>46265</v>
      </c>
      <c r="E8" s="24" t="inlineStr">
        <is>
          <t>IFERROR(LET(t,WEBSERVICE("https://www.bankofengland.co.uk/boeapps/iadb/fromshowcolumns.asp?csv.x=yes&amp;Datefrom=01/Jan/2020&amp;Dateto=01/Jan/2099&amp;SeriesCodes=IUMBV34&amp;CSVF=TN&amp;UsingCodes=Y&amp;VPD=Y&amp;VFD=N"),m,TEXTSPLIT(t,",",CHAR(10)),v,VALUE(INDEX(m,ROWS(m),2)),IF(v&gt;1.5,v/100,v)),"")</t>
        </is>
      </c>
      <c r="F8" s="25" t="n"/>
      <c r="G8" s="50" t="inlineStr">
        <is>
          <t>BoE quoted-rate average, not a specific lender's best buy.</t>
        </is>
      </c>
      <c r="H8" s="26" t="inlineStr">
        <is>
          <t>https://www.bankofengland.co.uk/boeapps/iadb/fromshowcolumns.asp?csv.x=yes&amp;Datefrom=01/Jan/2020&amp;Dateto=01/Jan/2099&amp;SeriesCodes=IUMBV34&amp;CSVF=TN&amp;UsingCodes=Y&amp;VPD=Y&amp;VFD=N</t>
        </is>
      </c>
    </row>
    <row r="9">
      <c r="B9" t="inlineStr">
        <is>
          <t>Advertised 5y fixed 75% LTV (IUMBV42)</t>
        </is>
      </c>
      <c r="C9" s="22" t="n">
        <v>0.0478</v>
      </c>
      <c r="D9" s="23" t="n">
        <v>46265</v>
      </c>
      <c r="E9" s="24" t="inlineStr">
        <is>
          <t>IFERROR(LET(t,WEBSERVICE("https://www.bankofengland.co.uk/boeapps/iadb/fromshowcolumns.asp?csv.x=yes&amp;Datefrom=01/Jan/2020&amp;Dateto=01/Jan/2099&amp;SeriesCodes=IUMBV42&amp;CSVF=TN&amp;UsingCodes=Y&amp;VPD=Y&amp;VFD=N"),m,TEXTSPLIT(t,",",CHAR(10)),v,VALUE(INDEX(m,ROWS(m),2)),IF(v&gt;1.5,v/100,v)),"")</t>
        </is>
      </c>
      <c r="F9" s="25" t="n"/>
      <c r="G9" s="50" t="inlineStr">
        <is>
          <t>BoE quoted-rate average.</t>
        </is>
      </c>
      <c r="H9" s="26" t="inlineStr">
        <is>
          <t>https://www.bankofengland.co.uk/boeapps/iadb/fromshowcolumns.asp?csv.x=yes&amp;Datefrom=01/Jan/2020&amp;Dateto=01/Jan/2099&amp;SeriesCodes=IUMBV42&amp;CSVF=TN&amp;UsingCodes=Y&amp;VPD=Y&amp;VFD=N</t>
        </is>
      </c>
    </row>
    <row r="10">
      <c r="B10" t="inlineStr">
        <is>
          <t>Advertised 10y fixed 75% LTV (IUMBV45)</t>
        </is>
      </c>
      <c r="C10" s="22" t="n">
        <v>0.0525</v>
      </c>
      <c r="D10" s="23" t="n">
        <v>46265</v>
      </c>
      <c r="E10" s="24" t="inlineStr">
        <is>
          <t>IFERROR(LET(t,WEBSERVICE("https://www.bankofengland.co.uk/boeapps/iadb/fromshowcolumns.asp?csv.x=yes&amp;Datefrom=01/Jan/2020&amp;Dateto=01/Jan/2099&amp;SeriesCodes=IUMBV45&amp;CSVF=TN&amp;UsingCodes=Y&amp;VPD=Y&amp;VFD=N"),m,TEXTSPLIT(t,",",CHAR(10)),v,VALUE(INDEX(m,ROWS(m),2)),IF(v&gt;1.5,v/100,v)),"")</t>
        </is>
      </c>
      <c r="F10" s="25" t="n"/>
      <c r="G10" s="50" t="inlineStr">
        <is>
          <t>BoE quoted-rate average.</t>
        </is>
      </c>
      <c r="H10" s="26" t="inlineStr">
        <is>
          <t>https://www.bankofengland.co.uk/boeapps/iadb/fromshowcolumns.asp?csv.x=yes&amp;Datefrom=01/Jan/2020&amp;Dateto=01/Jan/2099&amp;SeriesCodes=IUMBV45&amp;CSVF=TN&amp;UsingCodes=Y&amp;VPD=Y&amp;VFD=N</t>
        </is>
      </c>
    </row>
    <row r="11">
      <c r="B11" t="inlineStr">
        <is>
          <t>Advertised 2y variable 75% LTV (IUMBV48)</t>
        </is>
      </c>
      <c r="C11" s="22" t="n">
        <v>0.0423</v>
      </c>
      <c r="D11" s="23" t="n">
        <v>46265</v>
      </c>
      <c r="E11" s="24" t="inlineStr">
        <is>
          <t>IFERROR(LET(t,WEBSERVICE("https://www.bankofengland.co.uk/boeapps/iadb/fromshowcolumns.asp?csv.x=yes&amp;Datefrom=01/Jan/2020&amp;Dateto=01/Jan/2099&amp;SeriesCodes=IUMBV48&amp;CSVF=TN&amp;UsingCodes=Y&amp;VPD=Y&amp;VFD=N"),m,TEXTSPLIT(t,",",CHAR(10)),v,VALUE(INDEX(m,ROWS(m),2)),IF(v&gt;1.5,v/100,v)),"")</t>
        </is>
      </c>
      <c r="F11" s="25" t="n"/>
      <c r="G11" s="50" t="inlineStr">
        <is>
          <t>Used as revert rate when Revert basis = BoE_Var.</t>
        </is>
      </c>
      <c r="H11" s="26" t="inlineStr">
        <is>
          <t>https://www.bankofengland.co.uk/boeapps/iadb/fromshowcolumns.asp?csv.x=yes&amp;Datefrom=01/Jan/2020&amp;Dateto=01/Jan/2099&amp;SeriesCodes=IUMBV48&amp;CSVF=TN&amp;UsingCodes=Y&amp;VPD=Y&amp;VFD=N</t>
        </is>
      </c>
    </row>
    <row r="12">
      <c r="B12" t="inlineStr">
        <is>
          <t>10y SONIA OIS spot (BoE curve)</t>
        </is>
      </c>
      <c r="C12" s="22" t="n">
        <v>0.04349309510245829</v>
      </c>
      <c r="D12" s="23" t="n">
        <v>46262</v>
      </c>
      <c r="E12" s="24" t="inlineStr">
        <is>
          <t>IFERROR(LET(t,WEBSERVICE("https://www.bankofengland.co.uk/-/media/boe/files/statistics/yield-curves/oismonthedata.zip"),m,TEXTSPLIT(t,",",CHAR(10)),v,VALUE(INDEX(m,ROWS(m),2)),IF(v&gt;1.5,v/100,v)),"")</t>
        </is>
      </c>
      <c r="F12" s="25" t="n"/>
      <c r="G12" s="50" t="inlineStr">
        <is>
          <t>Official 10-year sterling OIS. Closest public series to a 10y SONIA swap. Refresh parses the zip.</t>
        </is>
      </c>
      <c r="H12" s="26" t="inlineStr">
        <is>
          <t>https://www.bankofengland.co.uk/-/media/boe/files/statistics/yield-curves/oismonthedata.zip</t>
        </is>
      </c>
    </row>
    <row r="13">
      <c r="B13" t="inlineStr">
        <is>
          <t>UK 10y gilt (IRLTLT01GBM156N)</t>
        </is>
      </c>
      <c r="C13" s="22" t="n">
        <v>0.045</v>
      </c>
      <c r="D13" s="23" t="n">
        <v>46265</v>
      </c>
      <c r="E13" s="24" t="inlineStr">
        <is>
          <t>IFERROR(LET(t,WEBSERVICE("https://fred.stlouisfed.org/graph/fredgraph.csv?id=IRLTLT01GBM156N&amp;cosd=2020-01-01"),m,TEXTSPLIT(t,",",CHAR(10)),v,VALUE(INDEX(m,ROWS(m),2)),IF(v&gt;1.5,v/100,v)),"")</t>
        </is>
      </c>
      <c r="F13" s="25" t="n"/>
      <c r="G13" s="50" t="inlineStr">
        <is>
          <t>Context only — not a mortgage rate.</t>
        </is>
      </c>
      <c r="H13" s="26" t="inlineStr">
        <is>
          <t>https://fred.stlouisfed.org/graph/fredgraph.csv?id=IRLTLT01GBM156N&amp;cosd=2020-01-01</t>
        </is>
      </c>
    </row>
    <row r="15">
      <c r="B15" t="inlineStr">
        <is>
          <t>Latest snapshot date</t>
        </is>
      </c>
      <c r="C15" s="23" t="n">
        <v>46276</v>
      </c>
    </row>
    <row r="16">
      <c r="B16" t="inlineStr">
        <is>
          <t>Last Python refresh</t>
        </is>
      </c>
      <c r="C16" s="27" t="n">
        <v>46279.97863851852</v>
      </c>
    </row>
    <row r="17">
      <c r="B17" t="inlineStr">
        <is>
          <t>Refresh log</t>
        </is>
      </c>
      <c r="C17" s="51" t="inlineStr">
        <is>
          <t>BoE IADB OK; FRED SONIA failed: The read operation timed out; FRED 10y gilt failed: The read operation timed out; BoE OIS 10y OK</t>
        </is>
      </c>
      <c r="D17" s="52" t="n"/>
      <c r="E17" s="52" t="n"/>
      <c r="F17" s="52" t="n"/>
      <c r="G17" s="53" t="n"/>
    </row>
    <row r="19" ht="16" customHeight="1" s="45">
      <c r="B19" s="54" t="inlineStr">
        <is>
          <t>B. Chatham Europe SONIA swaps  —  paste from https://cf.com/rates/europe  (page is JS-gated; Excel cannot WEBSERVICE the table)</t>
        </is>
      </c>
    </row>
    <row r="20">
      <c r="B20" s="10" t="inlineStr">
        <is>
          <t>Tenor</t>
        </is>
      </c>
      <c r="C20" s="10" t="inlineStr">
        <is>
          <t>Paste rate</t>
        </is>
      </c>
      <c r="D20" s="10" t="inlineStr">
        <is>
          <t>As-of</t>
        </is>
      </c>
      <c r="E20" s="10" t="inlineStr">
        <is>
          <t>Note</t>
        </is>
      </c>
    </row>
    <row r="21">
      <c r="B21" t="inlineStr">
        <is>
          <t>Daily SONIA</t>
        </is>
      </c>
      <c r="C21" s="28" t="n">
        <v>0.03731</v>
      </c>
      <c r="D21" s="29" t="n"/>
      <c r="E21" s="47" t="inlineStr">
        <is>
          <t>Matches BoE SONIA if you paste it.</t>
        </is>
      </c>
    </row>
    <row r="22">
      <c r="B22" t="inlineStr">
        <is>
          <t>1y SONIA swap</t>
        </is>
      </c>
      <c r="C22" s="28" t="n"/>
      <c r="D22" s="29" t="n"/>
      <c r="E22" s="47" t="n"/>
    </row>
    <row r="23">
      <c r="B23" t="inlineStr">
        <is>
          <t>2y SONIA swap</t>
        </is>
      </c>
      <c r="C23" s="28" t="n"/>
      <c r="D23" s="29" t="n"/>
      <c r="E23" s="47" t="n"/>
    </row>
    <row r="24">
      <c r="B24" t="inlineStr">
        <is>
          <t>5y SONIA swap</t>
        </is>
      </c>
      <c r="C24" s="28" t="n"/>
      <c r="D24" s="29" t="n"/>
      <c r="E24" s="47" t="n"/>
    </row>
    <row r="25">
      <c r="B25" t="inlineStr">
        <is>
          <t>10y SONIA swap</t>
        </is>
      </c>
      <c r="C25" s="28" t="n">
        <v>0.04539</v>
      </c>
      <c r="D25" s="29" t="n">
        <v>46261</v>
      </c>
      <c r="E25" s="47" t="inlineStr">
        <is>
          <t>Search snapshot ~27 Aug 2026: 4.539%. Paste over this.</t>
        </is>
      </c>
    </row>
    <row r="26">
      <c r="B26" t="inlineStr">
        <is>
          <t>30y SONIA swap</t>
        </is>
      </c>
      <c r="C26" s="28" t="n"/>
      <c r="D26" s="29" t="n"/>
      <c r="E26" s="47" t="n"/>
    </row>
    <row r="28">
      <c r="B28" t="inlineStr">
        <is>
          <t>10y SONIA used by the model</t>
        </is>
      </c>
      <c r="C28" s="30">
        <f>IF(C25="",C12,C25)</f>
        <v/>
      </c>
      <c r="D28" s="47" t="inlineStr">
        <is>
          <t>Chatham 10y if pasted, otherwise BoE 10y OIS.</t>
        </is>
      </c>
    </row>
    <row r="30">
      <c r="B30" s="50" t="inlineStr">
        <is>
          <t>Excel 365: column E attempts WEBSERVICE + TEXTSPLIT on the URL in column H. Mac Excel sometimes blocks WEBSERVICE; if E shows blank, keep using column C (Python refresh). Do not point amortisation at column E directly.</t>
        </is>
      </c>
    </row>
    <row r="31"/>
    <row r="33" ht="16" customHeight="1" s="45">
      <c r="B33" s="49" t="inlineStr">
        <is>
          <t>C. History  (Python refresh fills from row 40; safe to leave blank)</t>
        </is>
      </c>
    </row>
    <row r="39">
      <c r="A39" s="47" t="inlineStr">
        <is>
          <t>(history header written by refresh_uk_rates.py at row 40)</t>
        </is>
      </c>
    </row>
    <row r="40">
      <c r="A40" t="inlineStr">
        <is>
          <t>Date</t>
        </is>
      </c>
      <c r="B40" t="inlineStr">
        <is>
          <t>SONIA</t>
        </is>
      </c>
      <c r="C40" t="inlineStr">
        <is>
          <t>Bank Rate</t>
        </is>
      </c>
      <c r="D40" t="inlineStr">
        <is>
          <t>2y 75% LTV</t>
        </is>
      </c>
      <c r="E40" t="inlineStr">
        <is>
          <t>5y 75% LTV</t>
        </is>
      </c>
      <c r="F40" t="inlineStr">
        <is>
          <t>10y 75% LTV</t>
        </is>
      </c>
      <c r="G40" t="inlineStr">
        <is>
          <t>Variable 75% LTV</t>
        </is>
      </c>
      <c r="H40" t="inlineStr">
        <is>
          <t>10y gilt</t>
        </is>
      </c>
    </row>
    <row r="41">
      <c r="A41" s="43" t="n">
        <v>46195</v>
      </c>
      <c r="B41" t="n">
        <v>0.037292</v>
      </c>
      <c r="C41" t="n">
        <v>0.0375</v>
      </c>
    </row>
    <row r="42">
      <c r="A42" s="43" t="n">
        <v>46196</v>
      </c>
      <c r="B42" t="n">
        <v>0.03729499999999999</v>
      </c>
      <c r="C42" t="n">
        <v>0.0375</v>
      </c>
    </row>
    <row r="43">
      <c r="A43" s="43" t="n">
        <v>46197</v>
      </c>
      <c r="B43" t="n">
        <v>0.03729</v>
      </c>
      <c r="C43" t="n">
        <v>0.0375</v>
      </c>
    </row>
    <row r="44">
      <c r="A44" s="43" t="n">
        <v>46198</v>
      </c>
      <c r="B44" t="n">
        <v>0.037287</v>
      </c>
      <c r="C44" t="n">
        <v>0.0375</v>
      </c>
    </row>
    <row r="45">
      <c r="A45" s="43" t="n">
        <v>46199</v>
      </c>
      <c r="B45" t="n">
        <v>0.03729</v>
      </c>
      <c r="C45" t="n">
        <v>0.0375</v>
      </c>
    </row>
    <row r="46">
      <c r="A46" s="43" t="n">
        <v>46202</v>
      </c>
      <c r="B46" t="n">
        <v>0.037292</v>
      </c>
      <c r="C46" t="n">
        <v>0.0375</v>
      </c>
    </row>
    <row r="47">
      <c r="A47" s="43" t="n">
        <v>46203</v>
      </c>
      <c r="B47" t="n">
        <v>0.037318</v>
      </c>
      <c r="C47" t="n">
        <v>0.0375</v>
      </c>
      <c r="D47" t="n">
        <v>0.048</v>
      </c>
      <c r="E47" t="n">
        <v>0.0462</v>
      </c>
      <c r="F47" t="n">
        <v>0.0518</v>
      </c>
      <c r="G47" t="n">
        <v>0.0412</v>
      </c>
    </row>
    <row r="48">
      <c r="A48" s="43" t="n">
        <v>46204</v>
      </c>
      <c r="B48" t="n">
        <v>0.037309</v>
      </c>
      <c r="C48" t="n">
        <v>0.0375</v>
      </c>
    </row>
    <row r="49">
      <c r="A49" s="43" t="n">
        <v>46205</v>
      </c>
      <c r="B49" t="n">
        <v>0.037305</v>
      </c>
      <c r="C49" t="n">
        <v>0.0375</v>
      </c>
    </row>
    <row r="50">
      <c r="A50" s="43" t="n">
        <v>46206</v>
      </c>
      <c r="B50" t="n">
        <v>0.037302</v>
      </c>
      <c r="C50" t="n">
        <v>0.0375</v>
      </c>
    </row>
    <row r="51">
      <c r="A51" s="43" t="n">
        <v>46209</v>
      </c>
      <c r="B51" t="n">
        <v>0.037297</v>
      </c>
      <c r="C51" t="n">
        <v>0.0375</v>
      </c>
    </row>
    <row r="52">
      <c r="A52" s="43" t="n">
        <v>46210</v>
      </c>
      <c r="B52" t="n">
        <v>0.037297</v>
      </c>
      <c r="C52" t="n">
        <v>0.0375</v>
      </c>
    </row>
    <row r="53">
      <c r="A53" s="43" t="n">
        <v>46211</v>
      </c>
      <c r="B53" t="n">
        <v>0.037303</v>
      </c>
      <c r="C53" t="n">
        <v>0.0375</v>
      </c>
    </row>
    <row r="54">
      <c r="A54" s="43" t="n">
        <v>46212</v>
      </c>
      <c r="B54" t="n">
        <v>0.037311</v>
      </c>
      <c r="C54" t="n">
        <v>0.0375</v>
      </c>
    </row>
    <row r="55">
      <c r="A55" s="43" t="n">
        <v>46213</v>
      </c>
      <c r="B55" t="n">
        <v>0.03731</v>
      </c>
      <c r="C55" t="n">
        <v>0.0375</v>
      </c>
    </row>
    <row r="56">
      <c r="A56" s="43" t="n">
        <v>46216</v>
      </c>
      <c r="B56" t="n">
        <v>0.037308</v>
      </c>
      <c r="C56" t="n">
        <v>0.0375</v>
      </c>
    </row>
    <row r="57">
      <c r="A57" s="43" t="n">
        <v>46217</v>
      </c>
      <c r="B57" t="n">
        <v>0.037311</v>
      </c>
      <c r="C57" t="n">
        <v>0.0375</v>
      </c>
    </row>
    <row r="58">
      <c r="A58" s="43" t="n">
        <v>46218</v>
      </c>
      <c r="B58" t="n">
        <v>0.037308</v>
      </c>
      <c r="C58" t="n">
        <v>0.0375</v>
      </c>
    </row>
    <row r="59">
      <c r="A59" s="43" t="n">
        <v>46219</v>
      </c>
      <c r="B59" t="n">
        <v>0.037308</v>
      </c>
      <c r="C59" t="n">
        <v>0.0375</v>
      </c>
    </row>
    <row r="60">
      <c r="A60" s="43" t="n">
        <v>46220</v>
      </c>
      <c r="B60" t="n">
        <v>0.037307</v>
      </c>
      <c r="C60" t="n">
        <v>0.0375</v>
      </c>
    </row>
    <row r="61">
      <c r="A61" s="43" t="n">
        <v>46223</v>
      </c>
      <c r="B61" t="n">
        <v>0.037307</v>
      </c>
      <c r="C61" t="n">
        <v>0.0375</v>
      </c>
    </row>
    <row r="62">
      <c r="A62" s="43" t="n">
        <v>46224</v>
      </c>
      <c r="B62" t="n">
        <v>0.037302</v>
      </c>
      <c r="C62" t="n">
        <v>0.0375</v>
      </c>
    </row>
    <row r="63">
      <c r="A63" s="43" t="n">
        <v>46225</v>
      </c>
      <c r="B63" t="n">
        <v>0.037303</v>
      </c>
      <c r="C63" t="n">
        <v>0.0375</v>
      </c>
    </row>
    <row r="64">
      <c r="A64" s="43" t="n">
        <v>46226</v>
      </c>
      <c r="B64" t="n">
        <v>0.03731</v>
      </c>
      <c r="C64" t="n">
        <v>0.0375</v>
      </c>
    </row>
    <row r="65">
      <c r="A65" s="43" t="n">
        <v>46227</v>
      </c>
      <c r="B65" t="n">
        <v>0.037307</v>
      </c>
      <c r="C65" t="n">
        <v>0.0375</v>
      </c>
    </row>
    <row r="66">
      <c r="A66" s="43" t="n">
        <v>46230</v>
      </c>
      <c r="B66" t="n">
        <v>0.037312</v>
      </c>
      <c r="C66" t="n">
        <v>0.0375</v>
      </c>
    </row>
    <row r="67">
      <c r="A67" s="43" t="n">
        <v>46231</v>
      </c>
      <c r="B67" t="n">
        <v>0.037316</v>
      </c>
      <c r="C67" t="n">
        <v>0.0375</v>
      </c>
    </row>
    <row r="68">
      <c r="A68" s="43" t="n">
        <v>46232</v>
      </c>
      <c r="B68" t="n">
        <v>0.037313</v>
      </c>
      <c r="C68" t="n">
        <v>0.0375</v>
      </c>
    </row>
    <row r="69">
      <c r="A69" s="43" t="n">
        <v>46233</v>
      </c>
      <c r="B69" t="n">
        <v>0.03732</v>
      </c>
      <c r="C69" t="n">
        <v>0.0375</v>
      </c>
    </row>
    <row r="70">
      <c r="A70" s="43" t="n">
        <v>46234</v>
      </c>
      <c r="B70" t="n">
        <v>0.037313</v>
      </c>
      <c r="C70" t="n">
        <v>0.0375</v>
      </c>
      <c r="D70" t="n">
        <v>0.0479</v>
      </c>
      <c r="E70" t="n">
        <v>0.0458</v>
      </c>
      <c r="F70" t="n">
        <v>0.0516</v>
      </c>
      <c r="G70" t="n">
        <v>0.0415</v>
      </c>
    </row>
    <row r="71">
      <c r="A71" s="43" t="n">
        <v>46237</v>
      </c>
      <c r="B71" t="n">
        <v>0.037321</v>
      </c>
      <c r="C71" t="n">
        <v>0.0375</v>
      </c>
    </row>
    <row r="72">
      <c r="A72" s="43" t="n">
        <v>46238</v>
      </c>
      <c r="B72" t="n">
        <v>0.037318</v>
      </c>
      <c r="C72" t="n">
        <v>0.0375</v>
      </c>
    </row>
    <row r="73">
      <c r="A73" s="43" t="n">
        <v>46239</v>
      </c>
      <c r="B73" t="n">
        <v>0.037313</v>
      </c>
      <c r="C73" t="n">
        <v>0.0375</v>
      </c>
    </row>
    <row r="74">
      <c r="A74" s="43" t="n">
        <v>46240</v>
      </c>
      <c r="B74" t="n">
        <v>0.037323</v>
      </c>
      <c r="C74" t="n">
        <v>0.0375</v>
      </c>
    </row>
    <row r="75">
      <c r="A75" s="43" t="n">
        <v>46241</v>
      </c>
      <c r="B75" t="n">
        <v>0.037318</v>
      </c>
      <c r="C75" t="n">
        <v>0.0375</v>
      </c>
    </row>
    <row r="76">
      <c r="A76" s="43" t="n">
        <v>46244</v>
      </c>
      <c r="B76" t="n">
        <v>0.037315</v>
      </c>
      <c r="C76" t="n">
        <v>0.0375</v>
      </c>
    </row>
    <row r="77">
      <c r="A77" s="43" t="n">
        <v>46245</v>
      </c>
      <c r="B77" t="n">
        <v>0.037315</v>
      </c>
      <c r="C77" t="n">
        <v>0.0375</v>
      </c>
    </row>
    <row r="78">
      <c r="A78" s="43" t="n">
        <v>46246</v>
      </c>
      <c r="B78" t="n">
        <v>0.03731</v>
      </c>
      <c r="C78" t="n">
        <v>0.0375</v>
      </c>
    </row>
    <row r="79">
      <c r="A79" s="43" t="n">
        <v>46247</v>
      </c>
      <c r="B79" t="n">
        <v>0.037308</v>
      </c>
      <c r="C79" t="n">
        <v>0.0375</v>
      </c>
    </row>
    <row r="80">
      <c r="A80" s="43" t="n">
        <v>46248</v>
      </c>
      <c r="B80" t="n">
        <v>0.037307</v>
      </c>
      <c r="C80" t="n">
        <v>0.0375</v>
      </c>
    </row>
    <row r="81">
      <c r="A81" s="43" t="n">
        <v>46251</v>
      </c>
      <c r="B81" t="n">
        <v>0.037312</v>
      </c>
      <c r="C81" t="n">
        <v>0.0375</v>
      </c>
    </row>
    <row r="82">
      <c r="A82" s="43" t="n">
        <v>46252</v>
      </c>
      <c r="B82" t="n">
        <v>0.037311</v>
      </c>
      <c r="C82" t="n">
        <v>0.0375</v>
      </c>
    </row>
    <row r="83">
      <c r="A83" s="43" t="n">
        <v>46253</v>
      </c>
      <c r="B83" t="n">
        <v>0.037313</v>
      </c>
      <c r="C83" t="n">
        <v>0.0375</v>
      </c>
    </row>
    <row r="84">
      <c r="A84" s="43" t="n">
        <v>46254</v>
      </c>
      <c r="B84" t="n">
        <v>0.037309</v>
      </c>
      <c r="C84" t="n">
        <v>0.0375</v>
      </c>
    </row>
    <row r="85">
      <c r="A85" s="43" t="n">
        <v>46255</v>
      </c>
      <c r="B85" t="n">
        <v>0.03731</v>
      </c>
      <c r="C85" t="n">
        <v>0.0375</v>
      </c>
    </row>
    <row r="86">
      <c r="A86" s="43" t="n">
        <v>46258</v>
      </c>
      <c r="B86" t="n">
        <v>0.037311</v>
      </c>
      <c r="C86" t="n">
        <v>0.0375</v>
      </c>
    </row>
    <row r="87">
      <c r="A87" s="43" t="n">
        <v>46259</v>
      </c>
      <c r="B87" t="n">
        <v>0.037316</v>
      </c>
      <c r="C87" t="n">
        <v>0.0375</v>
      </c>
    </row>
    <row r="88">
      <c r="A88" s="43" t="n">
        <v>46260</v>
      </c>
      <c r="B88" t="n">
        <v>0.037309</v>
      </c>
      <c r="C88" t="n">
        <v>0.0375</v>
      </c>
    </row>
    <row r="89">
      <c r="A89" s="43" t="n">
        <v>46261</v>
      </c>
      <c r="B89" t="n">
        <v>0.037303</v>
      </c>
      <c r="C89" t="n">
        <v>0.0375</v>
      </c>
    </row>
    <row r="90">
      <c r="A90" s="43" t="n">
        <v>46262</v>
      </c>
      <c r="B90" t="n">
        <v>0.037308</v>
      </c>
      <c r="C90" t="n">
        <v>0.0375</v>
      </c>
    </row>
    <row r="91">
      <c r="A91" s="43" t="n">
        <v>46265</v>
      </c>
      <c r="D91" t="n">
        <v>0.0492</v>
      </c>
      <c r="E91" t="n">
        <v>0.0478</v>
      </c>
      <c r="F91" t="n">
        <v>0.0525</v>
      </c>
      <c r="G91" t="n">
        <v>0.0423</v>
      </c>
    </row>
    <row r="92">
      <c r="A92" s="43" t="n">
        <v>46266</v>
      </c>
      <c r="B92" t="n">
        <v>0.037302</v>
      </c>
      <c r="C92" t="n">
        <v>0.0375</v>
      </c>
    </row>
    <row r="93">
      <c r="A93" s="43" t="n">
        <v>46267</v>
      </c>
      <c r="B93" t="n">
        <v>0.037298</v>
      </c>
      <c r="C93" t="n">
        <v>0.0375</v>
      </c>
    </row>
    <row r="94">
      <c r="A94" s="43" t="n">
        <v>46268</v>
      </c>
      <c r="B94" t="n">
        <v>0.037301</v>
      </c>
      <c r="C94" t="n">
        <v>0.0375</v>
      </c>
    </row>
    <row r="95">
      <c r="A95" s="43" t="n">
        <v>46269</v>
      </c>
      <c r="B95" t="n">
        <v>0.037303</v>
      </c>
      <c r="C95" t="n">
        <v>0.0375</v>
      </c>
    </row>
    <row r="96">
      <c r="A96" s="43" t="n">
        <v>46272</v>
      </c>
      <c r="B96" t="n">
        <v>0.037293</v>
      </c>
      <c r="C96" t="n">
        <v>0.0375</v>
      </c>
    </row>
    <row r="97">
      <c r="A97" s="43" t="n">
        <v>46273</v>
      </c>
      <c r="B97" t="n">
        <v>0.037302</v>
      </c>
      <c r="C97" t="n">
        <v>0.0375</v>
      </c>
    </row>
    <row r="98">
      <c r="A98" s="43" t="n">
        <v>46274</v>
      </c>
      <c r="B98" t="n">
        <v>0.037296</v>
      </c>
      <c r="C98" t="n">
        <v>0.0375</v>
      </c>
    </row>
    <row r="99">
      <c r="A99" s="43" t="n">
        <v>46275</v>
      </c>
      <c r="B99" t="n">
        <v>0.037305</v>
      </c>
      <c r="C99" t="n">
        <v>0.0375</v>
      </c>
    </row>
    <row r="100">
      <c r="A100" s="43" t="n">
        <v>46276</v>
      </c>
      <c r="C100" t="n">
        <v>0.0375</v>
      </c>
    </row>
  </sheetData>
  <mergeCells count="7">
    <mergeCell ref="B19:G19"/>
    <mergeCell ref="A2:L2"/>
    <mergeCell ref="A1:L1"/>
    <mergeCell ref="B30:G31"/>
    <mergeCell ref="B4:G4"/>
    <mergeCell ref="B33:G33"/>
    <mergeCell ref="C17:G1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FF7F7F7F"/>
    <outlinePr summaryBelow="1" summaryRight="1"/>
    <pageSetUpPr/>
  </sheetPr>
  <dimension ref="A1:AS375"/>
  <sheetViews>
    <sheetView zoomScale="125" zoomScaleNormal="125" workbookViewId="0">
      <pane xSplit="3" ySplit="13" topLeftCell="D14" activePane="bottomRight" state="frozen"/>
      <selection pane="topRight" activeCell="A1" sqref="A1"/>
      <selection pane="bottomLeft" activeCell="A1" sqref="A1"/>
      <selection pane="bottomRight" activeCell="B6" sqref="B6"/>
    </sheetView>
  </sheetViews>
  <sheetFormatPr baseColWidth="10" defaultColWidth="8.83203125" defaultRowHeight="15"/>
  <cols>
    <col width="10" customWidth="1" style="45" min="1" max="1"/>
    <col width="12" customWidth="1" style="45" min="2" max="2"/>
    <col width="8" customWidth="1" style="45" min="3" max="3"/>
    <col width="12" customWidth="1" style="45" min="4" max="45"/>
  </cols>
  <sheetData>
    <row r="1" ht="26" customHeight="1" s="45">
      <c r="A1" s="46" t="inlineStr">
        <is>
          <t>03  Computations</t>
        </is>
      </c>
    </row>
    <row r="2">
      <c r="A2" s="47" t="inlineStr">
        <is>
          <t>Resolved scenario parameters (rows 4–9) then a monthly engine (row 13 onward). Grey cells are formulas.</t>
        </is>
      </c>
    </row>
    <row r="3" ht="30" customHeight="1" s="45">
      <c r="A3" s="10" t="inlineStr">
        <is>
          <t>ID</t>
        </is>
      </c>
      <c r="B3" s="10" t="inlineStr">
        <is>
          <t>Name</t>
        </is>
      </c>
      <c r="C3" s="10" t="inlineStr">
        <is>
          <t>On?</t>
        </is>
      </c>
      <c r="D3" s="10" t="inlineStr">
        <is>
          <t>Initial rate</t>
        </is>
      </c>
      <c r="E3" s="10" t="inlineStr">
        <is>
          <t>Deal months</t>
        </is>
      </c>
      <c r="F3" s="10" t="inlineStr">
        <is>
          <t>Revert rate</t>
        </is>
      </c>
      <c r="G3" s="10" t="inlineStr">
        <is>
          <t>Pay mode</t>
        </is>
      </c>
      <c r="H3" s="10" t="inlineStr">
        <is>
          <t>Deal payment</t>
        </is>
      </c>
      <c r="I3" s="10" t="inlineStr">
        <is>
          <t>Revert payment</t>
        </is>
      </c>
      <c r="J3" s="10" t="inlineStr">
        <is>
          <t>Extra month</t>
        </is>
      </c>
      <c r="K3" s="10" t="inlineStr">
        <is>
          <t>Extra amount</t>
        </is>
      </c>
      <c r="L3" s="10" t="inlineStr">
        <is>
          <t>Fee on extra</t>
        </is>
      </c>
    </row>
    <row r="4">
      <c r="A4" s="18">
        <f>'01_Inputs'!A25</f>
        <v/>
      </c>
      <c r="B4" s="18">
        <f>'01_Inputs'!B25</f>
        <v/>
      </c>
      <c r="C4" s="18">
        <f>'01_Inputs'!C25</f>
        <v/>
      </c>
      <c r="D4" s="31">
        <f>IF('01_Inputs'!D25="Manual",IF('01_Inputs'!E25=0,DealRate,'01_Inputs'!E25),IF('01_Inputs'!D25="BoE_2Y",RateMtg2Y+'01_Inputs'!E25,IF('01_Inputs'!D25="BoE_5Y",RateMtg5Y+'01_Inputs'!E25,IF('01_Inputs'!D25="BoE_10Y",RateMtg10Y+'01_Inputs'!E25,IF('01_Inputs'!D25="BoE_Var",RateMtgVar+'01_Inputs'!E25,IF('01_Inputs'!D25="SONIA_plus",RateSONIA+'01_Inputs'!E25,IF('01_Inputs'!D25="SONIA10Y_plus",RateSonia10Y+'01_Inputs'!E25,IF('01_Inputs'!D25="BankRate_plus",RateBank+'01_Inputs'!E25,DealRate+'01_Inputs'!E25))))))))</f>
        <v/>
      </c>
      <c r="E4" s="18">
        <f>'01_Inputs'!F25</f>
        <v/>
      </c>
      <c r="F4" s="31">
        <f>IF('01_Inputs'!G25="Manual",IF('01_Inputs'!H25=0,RevertRateIn,'01_Inputs'!H25),IF('01_Inputs'!G25="BoE_2Y",RateMtg2Y+'01_Inputs'!H25,IF('01_Inputs'!G25="BoE_5Y",RateMtg5Y+'01_Inputs'!H25,IF('01_Inputs'!G25="BoE_10Y",RateMtg10Y+'01_Inputs'!H25,IF('01_Inputs'!G25="BoE_Var",RateMtgVar+'01_Inputs'!H25,IF('01_Inputs'!G25="SONIA_plus",RateSONIA+'01_Inputs'!H25,IF('01_Inputs'!G25="SONIA10Y_plus",RateSonia10Y+'01_Inputs'!H25,IF('01_Inputs'!G25="BankRate_plus",RateBank+'01_Inputs'!H25,RevertRateIn+'01_Inputs'!H25))))))))</f>
        <v/>
      </c>
      <c r="G4" s="18">
        <f>'01_Inputs'!I25</f>
        <v/>
      </c>
      <c r="H4" s="32">
        <f>IF(G4="FixedAmount",'01_Inputs'!J25,IF(G4="InterestOnly",0,PMT(D4/DayCount,TermMonths,-LoanAmount)))</f>
        <v/>
      </c>
      <c r="I4" s="32">
        <f>IF(G4="FixedAmount",'01_Inputs'!K25,IF(G4="InterestOnly",0,PMT(F4/DayCount,MAX(TermMonths-E4,1),-LoanAmount)))</f>
        <v/>
      </c>
      <c r="J4" s="18">
        <f>'01_Inputs'!L25</f>
        <v/>
      </c>
      <c r="K4" s="32">
        <f>'01_Inputs'!M25</f>
        <v/>
      </c>
      <c r="L4" s="31">
        <f>'01_Inputs'!N25</f>
        <v/>
      </c>
    </row>
    <row r="5">
      <c r="A5" s="18">
        <f>'01_Inputs'!A26</f>
        <v/>
      </c>
      <c r="B5" s="18">
        <f>'01_Inputs'!B26</f>
        <v/>
      </c>
      <c r="C5" s="18">
        <f>'01_Inputs'!C26</f>
        <v/>
      </c>
      <c r="D5" s="31">
        <f>IF('01_Inputs'!D26="Manual",IF('01_Inputs'!E26=0,DealRate,'01_Inputs'!E26),IF('01_Inputs'!D26="BoE_2Y",RateMtg2Y+'01_Inputs'!E26,IF('01_Inputs'!D26="BoE_5Y",RateMtg5Y+'01_Inputs'!E26,IF('01_Inputs'!D26="BoE_10Y",RateMtg10Y+'01_Inputs'!E26,IF('01_Inputs'!D26="BoE_Var",RateMtgVar+'01_Inputs'!E26,IF('01_Inputs'!D26="SONIA_plus",RateSONIA+'01_Inputs'!E26,IF('01_Inputs'!D26="SONIA10Y_plus",RateSonia10Y+'01_Inputs'!E26,IF('01_Inputs'!D26="BankRate_plus",RateBank+'01_Inputs'!E26,DealRate+'01_Inputs'!E26))))))))</f>
        <v/>
      </c>
      <c r="E5" s="18">
        <f>'01_Inputs'!F26</f>
        <v/>
      </c>
      <c r="F5" s="31">
        <f>IF('01_Inputs'!G26="Manual",IF('01_Inputs'!H26=0,RevertRateIn,'01_Inputs'!H26),IF('01_Inputs'!G26="BoE_2Y",RateMtg2Y+'01_Inputs'!H26,IF('01_Inputs'!G26="BoE_5Y",RateMtg5Y+'01_Inputs'!H26,IF('01_Inputs'!G26="BoE_10Y",RateMtg10Y+'01_Inputs'!H26,IF('01_Inputs'!G26="BoE_Var",RateMtgVar+'01_Inputs'!H26,IF('01_Inputs'!G26="SONIA_plus",RateSONIA+'01_Inputs'!H26,IF('01_Inputs'!G26="SONIA10Y_plus",RateSonia10Y+'01_Inputs'!H26,IF('01_Inputs'!G26="BankRate_plus",RateBank+'01_Inputs'!H26,RevertRateIn+'01_Inputs'!H26))))))))</f>
        <v/>
      </c>
      <c r="G5" s="18">
        <f>'01_Inputs'!I26</f>
        <v/>
      </c>
      <c r="H5" s="32">
        <f>IF(G5="FixedAmount",'01_Inputs'!J26,IF(G5="InterestOnly",0,PMT(D5/DayCount,TermMonths,-LoanAmount)))</f>
        <v/>
      </c>
      <c r="I5" s="32">
        <f>IF(G5="FixedAmount",'01_Inputs'!K26,IF(G5="InterestOnly",0,PMT(F5/DayCount,MAX(TermMonths-E5,1),-LoanAmount)))</f>
        <v/>
      </c>
      <c r="J5" s="18">
        <f>'01_Inputs'!L26</f>
        <v/>
      </c>
      <c r="K5" s="32">
        <f>'01_Inputs'!M26</f>
        <v/>
      </c>
      <c r="L5" s="31">
        <f>'01_Inputs'!N26</f>
        <v/>
      </c>
    </row>
    <row r="6">
      <c r="A6" s="18">
        <f>'01_Inputs'!A27</f>
        <v/>
      </c>
      <c r="B6" s="18">
        <f>'01_Inputs'!B27</f>
        <v/>
      </c>
      <c r="C6" s="18">
        <f>'01_Inputs'!C27</f>
        <v/>
      </c>
      <c r="D6" s="31">
        <f>IF('01_Inputs'!D27="Manual",IF('01_Inputs'!E27=0,DealRate,'01_Inputs'!E27),IF('01_Inputs'!D27="BoE_2Y",RateMtg2Y+'01_Inputs'!E27,IF('01_Inputs'!D27="BoE_5Y",RateMtg5Y+'01_Inputs'!E27,IF('01_Inputs'!D27="BoE_10Y",RateMtg10Y+'01_Inputs'!E27,IF('01_Inputs'!D27="BoE_Var",RateMtgVar+'01_Inputs'!E27,IF('01_Inputs'!D27="SONIA_plus",RateSONIA+'01_Inputs'!E27,IF('01_Inputs'!D27="SONIA10Y_plus",RateSonia10Y+'01_Inputs'!E27,IF('01_Inputs'!D27="BankRate_plus",RateBank+'01_Inputs'!E27,DealRate+'01_Inputs'!E27))))))))</f>
        <v/>
      </c>
      <c r="E6" s="18">
        <f>'01_Inputs'!F27</f>
        <v/>
      </c>
      <c r="F6" s="31">
        <f>IF('01_Inputs'!G27="Manual",IF('01_Inputs'!H27=0,RevertRateIn,'01_Inputs'!H27),IF('01_Inputs'!G27="BoE_2Y",RateMtg2Y+'01_Inputs'!H27,IF('01_Inputs'!G27="BoE_5Y",RateMtg5Y+'01_Inputs'!H27,IF('01_Inputs'!G27="BoE_10Y",RateMtg10Y+'01_Inputs'!H27,IF('01_Inputs'!G27="BoE_Var",RateMtgVar+'01_Inputs'!H27,IF('01_Inputs'!G27="SONIA_plus",RateSONIA+'01_Inputs'!H27,IF('01_Inputs'!G27="SONIA10Y_plus",RateSonia10Y+'01_Inputs'!H27,IF('01_Inputs'!G27="BankRate_plus",RateBank+'01_Inputs'!H27,RevertRateIn+'01_Inputs'!H27))))))))</f>
        <v/>
      </c>
      <c r="G6" s="18">
        <f>'01_Inputs'!I27</f>
        <v/>
      </c>
      <c r="H6" s="32">
        <f>IF(G6="FixedAmount",'01_Inputs'!J27,IF(G6="InterestOnly",0,PMT(D6/DayCount,TermMonths,-LoanAmount)))</f>
        <v/>
      </c>
      <c r="I6" s="32">
        <f>IF(G6="FixedAmount",'01_Inputs'!K27,IF(G6="InterestOnly",0,PMT(F6/DayCount,MAX(TermMonths-E6,1),-LoanAmount)))</f>
        <v/>
      </c>
      <c r="J6" s="18">
        <f>'01_Inputs'!L27</f>
        <v/>
      </c>
      <c r="K6" s="32">
        <f>'01_Inputs'!M27</f>
        <v/>
      </c>
      <c r="L6" s="31">
        <f>'01_Inputs'!N27</f>
        <v/>
      </c>
    </row>
    <row r="7">
      <c r="A7" s="18">
        <f>'01_Inputs'!A28</f>
        <v/>
      </c>
      <c r="B7" s="18">
        <f>'01_Inputs'!B28</f>
        <v/>
      </c>
      <c r="C7" s="18">
        <f>'01_Inputs'!C28</f>
        <v/>
      </c>
      <c r="D7" s="31">
        <f>IF('01_Inputs'!D28="Manual",IF('01_Inputs'!E28=0,DealRate,'01_Inputs'!E28),IF('01_Inputs'!D28="BoE_2Y",RateMtg2Y+'01_Inputs'!E28,IF('01_Inputs'!D28="BoE_5Y",RateMtg5Y+'01_Inputs'!E28,IF('01_Inputs'!D28="BoE_10Y",RateMtg10Y+'01_Inputs'!E28,IF('01_Inputs'!D28="BoE_Var",RateMtgVar+'01_Inputs'!E28,IF('01_Inputs'!D28="SONIA_plus",RateSONIA+'01_Inputs'!E28,IF('01_Inputs'!D28="SONIA10Y_plus",RateSonia10Y+'01_Inputs'!E28,IF('01_Inputs'!D28="BankRate_plus",RateBank+'01_Inputs'!E28,DealRate+'01_Inputs'!E28))))))))</f>
        <v/>
      </c>
      <c r="E7" s="18">
        <f>'01_Inputs'!F28</f>
        <v/>
      </c>
      <c r="F7" s="31">
        <f>IF('01_Inputs'!G28="Manual",IF('01_Inputs'!H28=0,RevertRateIn,'01_Inputs'!H28),IF('01_Inputs'!G28="BoE_2Y",RateMtg2Y+'01_Inputs'!H28,IF('01_Inputs'!G28="BoE_5Y",RateMtg5Y+'01_Inputs'!H28,IF('01_Inputs'!G28="BoE_10Y",RateMtg10Y+'01_Inputs'!H28,IF('01_Inputs'!G28="BoE_Var",RateMtgVar+'01_Inputs'!H28,IF('01_Inputs'!G28="SONIA_plus",RateSONIA+'01_Inputs'!H28,IF('01_Inputs'!G28="SONIA10Y_plus",RateSonia10Y+'01_Inputs'!H28,IF('01_Inputs'!G28="BankRate_plus",RateBank+'01_Inputs'!H28,RevertRateIn+'01_Inputs'!H28))))))))</f>
        <v/>
      </c>
      <c r="G7" s="18">
        <f>'01_Inputs'!I28</f>
        <v/>
      </c>
      <c r="H7" s="32">
        <f>IF(G7="FixedAmount",'01_Inputs'!J28,IF(G7="InterestOnly",0,PMT(D7/DayCount,TermMonths,-LoanAmount)))</f>
        <v/>
      </c>
      <c r="I7" s="32">
        <f>IF(G7="FixedAmount",'01_Inputs'!K28,IF(G7="InterestOnly",0,PMT(F7/DayCount,MAX(TermMonths-E7,1),-LoanAmount)))</f>
        <v/>
      </c>
      <c r="J7" s="18">
        <f>'01_Inputs'!L28</f>
        <v/>
      </c>
      <c r="K7" s="32">
        <f>'01_Inputs'!M28</f>
        <v/>
      </c>
      <c r="L7" s="31">
        <f>'01_Inputs'!N28</f>
        <v/>
      </c>
    </row>
    <row r="8">
      <c r="A8" s="18">
        <f>'01_Inputs'!A29</f>
        <v/>
      </c>
      <c r="B8" s="18">
        <f>'01_Inputs'!B29</f>
        <v/>
      </c>
      <c r="C8" s="18">
        <f>'01_Inputs'!C29</f>
        <v/>
      </c>
      <c r="D8" s="31">
        <f>IF('01_Inputs'!D29="Manual",IF('01_Inputs'!E29=0,DealRate,'01_Inputs'!E29),IF('01_Inputs'!D29="BoE_2Y",RateMtg2Y+'01_Inputs'!E29,IF('01_Inputs'!D29="BoE_5Y",RateMtg5Y+'01_Inputs'!E29,IF('01_Inputs'!D29="BoE_10Y",RateMtg10Y+'01_Inputs'!E29,IF('01_Inputs'!D29="BoE_Var",RateMtgVar+'01_Inputs'!E29,IF('01_Inputs'!D29="SONIA_plus",RateSONIA+'01_Inputs'!E29,IF('01_Inputs'!D29="SONIA10Y_plus",RateSonia10Y+'01_Inputs'!E29,IF('01_Inputs'!D29="BankRate_plus",RateBank+'01_Inputs'!E29,DealRate+'01_Inputs'!E29))))))))</f>
        <v/>
      </c>
      <c r="E8" s="18">
        <f>'01_Inputs'!F29</f>
        <v/>
      </c>
      <c r="F8" s="31">
        <f>IF('01_Inputs'!G29="Manual",IF('01_Inputs'!H29=0,RevertRateIn,'01_Inputs'!H29),IF('01_Inputs'!G29="BoE_2Y",RateMtg2Y+'01_Inputs'!H29,IF('01_Inputs'!G29="BoE_5Y",RateMtg5Y+'01_Inputs'!H29,IF('01_Inputs'!G29="BoE_10Y",RateMtg10Y+'01_Inputs'!H29,IF('01_Inputs'!G29="BoE_Var",RateMtgVar+'01_Inputs'!H29,IF('01_Inputs'!G29="SONIA_plus",RateSONIA+'01_Inputs'!H29,IF('01_Inputs'!G29="SONIA10Y_plus",RateSonia10Y+'01_Inputs'!H29,IF('01_Inputs'!G29="BankRate_plus",RateBank+'01_Inputs'!H29,RevertRateIn+'01_Inputs'!H29))))))))</f>
        <v/>
      </c>
      <c r="G8" s="18">
        <f>'01_Inputs'!I29</f>
        <v/>
      </c>
      <c r="H8" s="32">
        <f>IF(G8="FixedAmount",'01_Inputs'!J29,IF(G8="InterestOnly",0,PMT(D8/DayCount,TermMonths,-LoanAmount)))</f>
        <v/>
      </c>
      <c r="I8" s="32">
        <f>IF(G8="FixedAmount",'01_Inputs'!K29,IF(G8="InterestOnly",0,PMT(F8/DayCount,MAX(TermMonths-E8,1),-LoanAmount)))</f>
        <v/>
      </c>
      <c r="J8" s="18">
        <f>'01_Inputs'!L29</f>
        <v/>
      </c>
      <c r="K8" s="32">
        <f>'01_Inputs'!M29</f>
        <v/>
      </c>
      <c r="L8" s="31">
        <f>'01_Inputs'!N29</f>
        <v/>
      </c>
    </row>
    <row r="9">
      <c r="A9" s="18">
        <f>'01_Inputs'!A30</f>
        <v/>
      </c>
      <c r="B9" s="18">
        <f>'01_Inputs'!B30</f>
        <v/>
      </c>
      <c r="C9" s="18">
        <f>'01_Inputs'!C30</f>
        <v/>
      </c>
      <c r="D9" s="31">
        <f>IF('01_Inputs'!D30="Manual",IF('01_Inputs'!E30=0,DealRate,'01_Inputs'!E30),IF('01_Inputs'!D30="BoE_2Y",RateMtg2Y+'01_Inputs'!E30,IF('01_Inputs'!D30="BoE_5Y",RateMtg5Y+'01_Inputs'!E30,IF('01_Inputs'!D30="BoE_10Y",RateMtg10Y+'01_Inputs'!E30,IF('01_Inputs'!D30="BoE_Var",RateMtgVar+'01_Inputs'!E30,IF('01_Inputs'!D30="SONIA_plus",RateSONIA+'01_Inputs'!E30,IF('01_Inputs'!D30="SONIA10Y_plus",RateSonia10Y+'01_Inputs'!E30,IF('01_Inputs'!D30="BankRate_plus",RateBank+'01_Inputs'!E30,DealRate+'01_Inputs'!E30))))))))</f>
        <v/>
      </c>
      <c r="E9" s="18">
        <f>'01_Inputs'!F30</f>
        <v/>
      </c>
      <c r="F9" s="31">
        <f>IF('01_Inputs'!G30="Manual",IF('01_Inputs'!H30=0,RevertRateIn,'01_Inputs'!H30),IF('01_Inputs'!G30="BoE_2Y",RateMtg2Y+'01_Inputs'!H30,IF('01_Inputs'!G30="BoE_5Y",RateMtg5Y+'01_Inputs'!H30,IF('01_Inputs'!G30="BoE_10Y",RateMtg10Y+'01_Inputs'!H30,IF('01_Inputs'!G30="BoE_Var",RateMtgVar+'01_Inputs'!H30,IF('01_Inputs'!G30="SONIA_plus",RateSONIA+'01_Inputs'!H30,IF('01_Inputs'!G30="SONIA10Y_plus",RateSonia10Y+'01_Inputs'!H30,IF('01_Inputs'!G30="BankRate_plus",RateBank+'01_Inputs'!H30,RevertRateIn+'01_Inputs'!H30))))))))</f>
        <v/>
      </c>
      <c r="G9" s="18">
        <f>'01_Inputs'!I30</f>
        <v/>
      </c>
      <c r="H9" s="32">
        <f>IF(G9="FixedAmount",'01_Inputs'!J30,IF(G9="InterestOnly",0,PMT(D9/DayCount,TermMonths,-LoanAmount)))</f>
        <v/>
      </c>
      <c r="I9" s="32">
        <f>IF(G9="FixedAmount",'01_Inputs'!K30,IF(G9="InterestOnly",0,PMT(F9/DayCount,MAX(TermMonths-E9,1),-LoanAmount)))</f>
        <v/>
      </c>
      <c r="J9" s="18">
        <f>'01_Inputs'!L30</f>
        <v/>
      </c>
      <c r="K9" s="32">
        <f>'01_Inputs'!M30</f>
        <v/>
      </c>
      <c r="L9" s="31">
        <f>'01_Inputs'!N30</f>
        <v/>
      </c>
    </row>
    <row r="11">
      <c r="A11" s="50" t="inlineStr">
        <is>
          <t>Monthly engine: interest = opening × rate / 12. Payment is capped at opening + interest so the last month clears. Extra repayment is max(0, extra amount − fee × opening) and cannot exceed remaining principal after the scheduled payment.</t>
        </is>
      </c>
    </row>
    <row r="12">
      <c r="A12" t="inlineStr">
        <is>
          <t>Month</t>
        </is>
      </c>
      <c r="B12" t="inlineStr">
        <is>
          <t>Date</t>
        </is>
      </c>
      <c r="C12" t="inlineStr">
        <is>
          <t>Year</t>
        </is>
      </c>
      <c r="D12" s="55">
        <f>A4&amp;"  "&amp;B4</f>
        <v/>
      </c>
      <c r="K12" s="55">
        <f>A5&amp;"  "&amp;B5</f>
        <v/>
      </c>
      <c r="R12" s="55">
        <f>A6&amp;"  "&amp;B6</f>
        <v/>
      </c>
      <c r="Y12" s="55">
        <f>A7&amp;"  "&amp;B7</f>
        <v/>
      </c>
      <c r="AF12" s="55">
        <f>A8&amp;"  "&amp;B8</f>
        <v/>
      </c>
      <c r="AM12" s="55">
        <f>A9&amp;"  "&amp;B9</f>
        <v/>
      </c>
    </row>
    <row r="13">
      <c r="A13" s="10" t="n"/>
      <c r="B13" s="10" t="n"/>
      <c r="C13" s="10" t="n"/>
      <c r="D13" s="10" t="inlineStr">
        <is>
          <t>Opening</t>
        </is>
      </c>
      <c r="E13" s="10" t="inlineStr">
        <is>
          <t>Rate</t>
        </is>
      </c>
      <c r="F13" s="10" t="inlineStr">
        <is>
          <t>Interest</t>
        </is>
      </c>
      <c r="G13" s="10" t="inlineStr">
        <is>
          <t>Payment</t>
        </is>
      </c>
      <c r="H13" s="10" t="inlineStr">
        <is>
          <t>Extra</t>
        </is>
      </c>
      <c r="I13" s="10" t="inlineStr">
        <is>
          <t>Principal</t>
        </is>
      </c>
      <c r="J13" s="10" t="inlineStr">
        <is>
          <t>Closing</t>
        </is>
      </c>
      <c r="K13" s="10" t="inlineStr">
        <is>
          <t>Opening</t>
        </is>
      </c>
      <c r="L13" s="10" t="inlineStr">
        <is>
          <t>Rate</t>
        </is>
      </c>
      <c r="M13" s="10" t="inlineStr">
        <is>
          <t>Interest</t>
        </is>
      </c>
      <c r="N13" s="10" t="inlineStr">
        <is>
          <t>Payment</t>
        </is>
      </c>
      <c r="O13" s="10" t="inlineStr">
        <is>
          <t>Extra</t>
        </is>
      </c>
      <c r="P13" s="10" t="inlineStr">
        <is>
          <t>Principal</t>
        </is>
      </c>
      <c r="Q13" s="10" t="inlineStr">
        <is>
          <t>Closing</t>
        </is>
      </c>
      <c r="R13" s="10" t="inlineStr">
        <is>
          <t>Opening</t>
        </is>
      </c>
      <c r="S13" s="10" t="inlineStr">
        <is>
          <t>Rate</t>
        </is>
      </c>
      <c r="T13" s="10" t="inlineStr">
        <is>
          <t>Interest</t>
        </is>
      </c>
      <c r="U13" s="10" t="inlineStr">
        <is>
          <t>Payment</t>
        </is>
      </c>
      <c r="V13" s="10" t="inlineStr">
        <is>
          <t>Extra</t>
        </is>
      </c>
      <c r="W13" s="10" t="inlineStr">
        <is>
          <t>Principal</t>
        </is>
      </c>
      <c r="X13" s="10" t="inlineStr">
        <is>
          <t>Closing</t>
        </is>
      </c>
      <c r="Y13" s="10" t="inlineStr">
        <is>
          <t>Opening</t>
        </is>
      </c>
      <c r="Z13" s="10" t="inlineStr">
        <is>
          <t>Rate</t>
        </is>
      </c>
      <c r="AA13" s="10" t="inlineStr">
        <is>
          <t>Interest</t>
        </is>
      </c>
      <c r="AB13" s="10" t="inlineStr">
        <is>
          <t>Payment</t>
        </is>
      </c>
      <c r="AC13" s="10" t="inlineStr">
        <is>
          <t>Extra</t>
        </is>
      </c>
      <c r="AD13" s="10" t="inlineStr">
        <is>
          <t>Principal</t>
        </is>
      </c>
      <c r="AE13" s="10" t="inlineStr">
        <is>
          <t>Closing</t>
        </is>
      </c>
      <c r="AF13" s="10" t="inlineStr">
        <is>
          <t>Opening</t>
        </is>
      </c>
      <c r="AG13" s="10" t="inlineStr">
        <is>
          <t>Rate</t>
        </is>
      </c>
      <c r="AH13" s="10" t="inlineStr">
        <is>
          <t>Interest</t>
        </is>
      </c>
      <c r="AI13" s="10" t="inlineStr">
        <is>
          <t>Payment</t>
        </is>
      </c>
      <c r="AJ13" s="10" t="inlineStr">
        <is>
          <t>Extra</t>
        </is>
      </c>
      <c r="AK13" s="10" t="inlineStr">
        <is>
          <t>Principal</t>
        </is>
      </c>
      <c r="AL13" s="10" t="inlineStr">
        <is>
          <t>Closing</t>
        </is>
      </c>
      <c r="AM13" s="10" t="inlineStr">
        <is>
          <t>Opening</t>
        </is>
      </c>
      <c r="AN13" s="10" t="inlineStr">
        <is>
          <t>Rate</t>
        </is>
      </c>
      <c r="AO13" s="10" t="inlineStr">
        <is>
          <t>Interest</t>
        </is>
      </c>
      <c r="AP13" s="10" t="inlineStr">
        <is>
          <t>Payment</t>
        </is>
      </c>
      <c r="AQ13" s="10" t="inlineStr">
        <is>
          <t>Extra</t>
        </is>
      </c>
      <c r="AR13" s="10" t="inlineStr">
        <is>
          <t>Principal</t>
        </is>
      </c>
      <c r="AS13" s="10" t="inlineStr">
        <is>
          <t>Closing</t>
        </is>
      </c>
    </row>
    <row r="14">
      <c r="A14" s="33" t="n">
        <v>1</v>
      </c>
      <c r="B14" s="34">
        <f>IF(A14&gt;TermMonths,"",EDATE(StartDate,A14-1))</f>
        <v/>
      </c>
      <c r="C14" s="33">
        <f>IF(B14="","",YEAR(B14))</f>
        <v/>
      </c>
      <c r="D14" s="32">
        <f>IF(OR($A14&gt;TermMonths,C4&lt;&gt;"Y"),0,LoanAmount)</f>
        <v/>
      </c>
      <c r="E14" s="31">
        <f>IF(D14&lt;=0,0,IF($A14&lt;=E4,D4,F4))</f>
        <v/>
      </c>
      <c r="F14" s="32">
        <f>IF(D14&lt;=0,0,D14*E14/DayCount)</f>
        <v/>
      </c>
      <c r="G14" s="32">
        <f>IF(D14&lt;=0,0,MIN(D14+F14,IF(G4="InterestOnly",F14,IF(G4="FixedAmount",IF($A14&lt;=E4,H4,I4),IF(OR($A14=1,$A14=E4+1),PMT(E14/DayCount,MAX(TermMonths-$A14+1,1),-D14),IF(H4=0,PMT(E14/DayCount,MAX(TermMonths-$A14+1,1),-D14),H4))))))</f>
        <v/>
      </c>
      <c r="H14" s="32">
        <f>IF(OR(D14&lt;=0,$A14&lt;&gt;J4,J4=0),0,MIN(MAX(0,K4-L4*D14),MAX(0,D14-(G14-F14))))</f>
        <v/>
      </c>
      <c r="I14" s="32">
        <f>IF(D14&lt;=0,0,MIN(D14,(G14-F14)+H14))</f>
        <v/>
      </c>
      <c r="J14" s="32">
        <f>IF(D14&lt;=0,0,MAX(0,D14-I14))</f>
        <v/>
      </c>
      <c r="K14" s="32">
        <f>IF(OR($A14&gt;TermMonths,C5&lt;&gt;"Y"),0,LoanAmount)</f>
        <v/>
      </c>
      <c r="L14" s="31">
        <f>IF(K14&lt;=0,0,IF($A14&lt;=E5,D5,F5))</f>
        <v/>
      </c>
      <c r="M14" s="32">
        <f>IF(K14&lt;=0,0,K14*L14/DayCount)</f>
        <v/>
      </c>
      <c r="N14" s="32">
        <f>IF(K14&lt;=0,0,MIN(K14+M14,IF(G5="InterestOnly",M14,IF(G5="FixedAmount",IF($A14&lt;=E5,H5,I5),IF(OR($A14=1,$A14=E5+1),PMT(L14/DayCount,MAX(TermMonths-$A14+1,1),-K14),IF(H5=0,PMT(L14/DayCount,MAX(TermMonths-$A14+1,1),-K14),H5))))))</f>
        <v/>
      </c>
      <c r="O14" s="32">
        <f>IF(OR(K14&lt;=0,$A14&lt;&gt;J5,J5=0),0,MIN(MAX(0,K5-L5*K14),MAX(0,K14-(N14-M14))))</f>
        <v/>
      </c>
      <c r="P14" s="32">
        <f>IF(K14&lt;=0,0,MIN(K14,(N14-M14)+O14))</f>
        <v/>
      </c>
      <c r="Q14" s="32">
        <f>IF(K14&lt;=0,0,MAX(0,K14-P14))</f>
        <v/>
      </c>
      <c r="R14" s="32">
        <f>IF(OR($A14&gt;TermMonths,C6&lt;&gt;"Y"),0,LoanAmount)</f>
        <v/>
      </c>
      <c r="S14" s="31">
        <f>IF(R14&lt;=0,0,IF($A14&lt;=E6,D6,F6))</f>
        <v/>
      </c>
      <c r="T14" s="32">
        <f>IF(R14&lt;=0,0,R14*S14/DayCount)</f>
        <v/>
      </c>
      <c r="U14" s="32">
        <f>IF(R14&lt;=0,0,MIN(R14+T14,IF(G6="InterestOnly",T14,IF(G6="FixedAmount",IF($A14&lt;=E6,H6,I6),IF(OR($A14=1,$A14=E6+1),PMT(S14/DayCount,MAX(TermMonths-$A14+1,1),-R14),IF(H6=0,PMT(S14/DayCount,MAX(TermMonths-$A14+1,1),-R14),H6))))))</f>
        <v/>
      </c>
      <c r="V14" s="32">
        <f>IF(OR(R14&lt;=0,$A14&lt;&gt;J6,J6=0),0,MIN(MAX(0,K6-L6*R14),MAX(0,R14-(U14-T14))))</f>
        <v/>
      </c>
      <c r="W14" s="32">
        <f>IF(R14&lt;=0,0,MIN(R14,(U14-T14)+V14))</f>
        <v/>
      </c>
      <c r="X14" s="32">
        <f>IF(R14&lt;=0,0,MAX(0,R14-W14))</f>
        <v/>
      </c>
      <c r="Y14" s="32">
        <f>IF(OR($A14&gt;TermMonths,C7&lt;&gt;"Y"),0,LoanAmount)</f>
        <v/>
      </c>
      <c r="Z14" s="31">
        <f>IF(Y14&lt;=0,0,IF($A14&lt;=E7,D7,F7))</f>
        <v/>
      </c>
      <c r="AA14" s="32">
        <f>IF(Y14&lt;=0,0,Y14*Z14/DayCount)</f>
        <v/>
      </c>
      <c r="AB14" s="32">
        <f>IF(Y14&lt;=0,0,MIN(Y14+AA14,IF(G7="InterestOnly",AA14,IF(G7="FixedAmount",IF($A14&lt;=E7,H7,I7),IF(OR($A14=1,$A14=E7+1),PMT(Z14/DayCount,MAX(TermMonths-$A14+1,1),-Y14),IF(H7=0,PMT(Z14/DayCount,MAX(TermMonths-$A14+1,1),-Y14),H7))))))</f>
        <v/>
      </c>
      <c r="AC14" s="32">
        <f>IF(OR(Y14&lt;=0,$A14&lt;&gt;J7,J7=0),0,MIN(MAX(0,K7-L7*Y14),MAX(0,Y14-(AB14-AA14))))</f>
        <v/>
      </c>
      <c r="AD14" s="32">
        <f>IF(Y14&lt;=0,0,MIN(Y14,(AB14-AA14)+AC14))</f>
        <v/>
      </c>
      <c r="AE14" s="32">
        <f>IF(Y14&lt;=0,0,MAX(0,Y14-AD14))</f>
        <v/>
      </c>
      <c r="AF14" s="32">
        <f>IF(OR($A14&gt;TermMonths,C8&lt;&gt;"Y"),0,LoanAmount)</f>
        <v/>
      </c>
      <c r="AG14" s="31">
        <f>IF(AF14&lt;=0,0,IF($A14&lt;=E8,D8,F8))</f>
        <v/>
      </c>
      <c r="AH14" s="32">
        <f>IF(AF14&lt;=0,0,AF14*AG14/DayCount)</f>
        <v/>
      </c>
      <c r="AI14" s="32">
        <f>IF(AF14&lt;=0,0,MIN(AF14+AH14,IF(G8="InterestOnly",AH14,IF(G8="FixedAmount",IF($A14&lt;=E8,H8,I8),IF(OR($A14=1,$A14=E8+1),PMT(AG14/DayCount,MAX(TermMonths-$A14+1,1),-AF14),IF(H8=0,PMT(AG14/DayCount,MAX(TermMonths-$A14+1,1),-AF14),H8))))))</f>
        <v/>
      </c>
      <c r="AJ14" s="32">
        <f>IF(OR(AF14&lt;=0,$A14&lt;&gt;J8,J8=0),0,MIN(MAX(0,K8-L8*AF14),MAX(0,AF14-(AI14-AH14))))</f>
        <v/>
      </c>
      <c r="AK14" s="32">
        <f>IF(AF14&lt;=0,0,MIN(AF14,(AI14-AH14)+AJ14))</f>
        <v/>
      </c>
      <c r="AL14" s="32">
        <f>IF(AF14&lt;=0,0,MAX(0,AF14-AK14))</f>
        <v/>
      </c>
      <c r="AM14" s="32">
        <f>IF(OR($A14&gt;TermMonths,C9&lt;&gt;"Y"),0,LoanAmount)</f>
        <v/>
      </c>
      <c r="AN14" s="31">
        <f>IF(AM14&lt;=0,0,IF($A14&lt;=E9,D9,F9))</f>
        <v/>
      </c>
      <c r="AO14" s="32">
        <f>IF(AM14&lt;=0,0,AM14*AN14/DayCount)</f>
        <v/>
      </c>
      <c r="AP14" s="32">
        <f>IF(AM14&lt;=0,0,MIN(AM14+AO14,IF(G9="InterestOnly",AO14,IF(G9="FixedAmount",IF($A14&lt;=E9,H9,I9),IF(OR($A14=1,$A14=E9+1),PMT(AN14/DayCount,MAX(TermMonths-$A14+1,1),-AM14),IF(H9=0,PMT(AN14/DayCount,MAX(TermMonths-$A14+1,1),-AM14),H9))))))</f>
        <v/>
      </c>
      <c r="AQ14" s="32">
        <f>IF(OR(AM14&lt;=0,$A14&lt;&gt;J9,J9=0),0,MIN(MAX(0,K9-L9*AM14),MAX(0,AM14-(AP14-AO14))))</f>
        <v/>
      </c>
      <c r="AR14" s="32">
        <f>IF(AM14&lt;=0,0,MIN(AM14,(AP14-AO14)+AQ14))</f>
        <v/>
      </c>
      <c r="AS14" s="32">
        <f>IF(AM14&lt;=0,0,MAX(0,AM14-AR14))</f>
        <v/>
      </c>
    </row>
    <row r="15">
      <c r="A15" s="33" t="n">
        <v>2</v>
      </c>
      <c r="B15" s="34">
        <f>IF(A15&gt;TermMonths,"",EDATE(StartDate,A15-1))</f>
        <v/>
      </c>
      <c r="C15" s="33">
        <f>IF(B15="","",YEAR(B15))</f>
        <v/>
      </c>
      <c r="D15" s="32">
        <f>IF(OR($A15&gt;TermMonths,C4&lt;&gt;"Y"),0,J14)</f>
        <v/>
      </c>
      <c r="E15" s="31">
        <f>IF(D15&lt;=0,0,IF($A15&lt;=E4,D4,F4))</f>
        <v/>
      </c>
      <c r="F15" s="32">
        <f>IF(D15&lt;=0,0,D15*E15/DayCount)</f>
        <v/>
      </c>
      <c r="G15" s="32">
        <f>IF(D15&lt;=0,0,MIN(D15+F15,IF(G4="InterestOnly",F15,IF(G4="FixedAmount",IF($A15&lt;=E4,H4,I4),IF(OR($A15=1,$A15=E4+1),PMT(E15/DayCount,MAX(TermMonths-$A15+1,1),-D15),IF(G14=0,PMT(E15/DayCount,MAX(TermMonths-$A15+1,1),-D15),G14))))))</f>
        <v/>
      </c>
      <c r="H15" s="32">
        <f>IF(OR(D15&lt;=0,$A15&lt;&gt;J4,J4=0),0,MIN(MAX(0,K4-L4*D15),MAX(0,D15-(G15-F15))))</f>
        <v/>
      </c>
      <c r="I15" s="32">
        <f>IF(D15&lt;=0,0,MIN(D15,(G15-F15)+H15))</f>
        <v/>
      </c>
      <c r="J15" s="32">
        <f>IF(D15&lt;=0,0,MAX(0,D15-I15))</f>
        <v/>
      </c>
      <c r="K15" s="32">
        <f>IF(OR($A15&gt;TermMonths,C5&lt;&gt;"Y"),0,Q14)</f>
        <v/>
      </c>
      <c r="L15" s="31">
        <f>IF(K15&lt;=0,0,IF($A15&lt;=E5,D5,F5))</f>
        <v/>
      </c>
      <c r="M15" s="32">
        <f>IF(K15&lt;=0,0,K15*L15/DayCount)</f>
        <v/>
      </c>
      <c r="N15" s="32">
        <f>IF(K15&lt;=0,0,MIN(K15+M15,IF(G5="InterestOnly",M15,IF(G5="FixedAmount",IF($A15&lt;=E5,H5,I5),IF(OR($A15=1,$A15=E5+1),PMT(L15/DayCount,MAX(TermMonths-$A15+1,1),-K15),IF(N14=0,PMT(L15/DayCount,MAX(TermMonths-$A15+1,1),-K15),N14))))))</f>
        <v/>
      </c>
      <c r="O15" s="32">
        <f>IF(OR(K15&lt;=0,$A15&lt;&gt;J5,J5=0),0,MIN(MAX(0,K5-L5*K15),MAX(0,K15-(N15-M15))))</f>
        <v/>
      </c>
      <c r="P15" s="32">
        <f>IF(K15&lt;=0,0,MIN(K15,(N15-M15)+O15))</f>
        <v/>
      </c>
      <c r="Q15" s="32">
        <f>IF(K15&lt;=0,0,MAX(0,K15-P15))</f>
        <v/>
      </c>
      <c r="R15" s="32">
        <f>IF(OR($A15&gt;TermMonths,C6&lt;&gt;"Y"),0,X14)</f>
        <v/>
      </c>
      <c r="S15" s="31">
        <f>IF(R15&lt;=0,0,IF($A15&lt;=E6,D6,F6))</f>
        <v/>
      </c>
      <c r="T15" s="32">
        <f>IF(R15&lt;=0,0,R15*S15/DayCount)</f>
        <v/>
      </c>
      <c r="U15" s="32">
        <f>IF(R15&lt;=0,0,MIN(R15+T15,IF(G6="InterestOnly",T15,IF(G6="FixedAmount",IF($A15&lt;=E6,H6,I6),IF(OR($A15=1,$A15=E6+1),PMT(S15/DayCount,MAX(TermMonths-$A15+1,1),-R15),IF(U14=0,PMT(S15/DayCount,MAX(TermMonths-$A15+1,1),-R15),U14))))))</f>
        <v/>
      </c>
      <c r="V15" s="32">
        <f>IF(OR(R15&lt;=0,$A15&lt;&gt;J6,J6=0),0,MIN(MAX(0,K6-L6*R15),MAX(0,R15-(U15-T15))))</f>
        <v/>
      </c>
      <c r="W15" s="32">
        <f>IF(R15&lt;=0,0,MIN(R15,(U15-T15)+V15))</f>
        <v/>
      </c>
      <c r="X15" s="32">
        <f>IF(R15&lt;=0,0,MAX(0,R15-W15))</f>
        <v/>
      </c>
      <c r="Y15" s="32">
        <f>IF(OR($A15&gt;TermMonths,C7&lt;&gt;"Y"),0,AE14)</f>
        <v/>
      </c>
      <c r="Z15" s="31">
        <f>IF(Y15&lt;=0,0,IF($A15&lt;=E7,D7,F7))</f>
        <v/>
      </c>
      <c r="AA15" s="32">
        <f>IF(Y15&lt;=0,0,Y15*Z15/DayCount)</f>
        <v/>
      </c>
      <c r="AB15" s="32">
        <f>IF(Y15&lt;=0,0,MIN(Y15+AA15,IF(G7="InterestOnly",AA15,IF(G7="FixedAmount",IF($A15&lt;=E7,H7,I7),IF(OR($A15=1,$A15=E7+1),PMT(Z15/DayCount,MAX(TermMonths-$A15+1,1),-Y15),IF(AB14=0,PMT(Z15/DayCount,MAX(TermMonths-$A15+1,1),-Y15),AB14))))))</f>
        <v/>
      </c>
      <c r="AC15" s="32">
        <f>IF(OR(Y15&lt;=0,$A15&lt;&gt;J7,J7=0),0,MIN(MAX(0,K7-L7*Y15),MAX(0,Y15-(AB15-AA15))))</f>
        <v/>
      </c>
      <c r="AD15" s="32">
        <f>IF(Y15&lt;=0,0,MIN(Y15,(AB15-AA15)+AC15))</f>
        <v/>
      </c>
      <c r="AE15" s="32">
        <f>IF(Y15&lt;=0,0,MAX(0,Y15-AD15))</f>
        <v/>
      </c>
      <c r="AF15" s="32">
        <f>IF(OR($A15&gt;TermMonths,C8&lt;&gt;"Y"),0,AL14)</f>
        <v/>
      </c>
      <c r="AG15" s="31">
        <f>IF(AF15&lt;=0,0,IF($A15&lt;=E8,D8,F8))</f>
        <v/>
      </c>
      <c r="AH15" s="32">
        <f>IF(AF15&lt;=0,0,AF15*AG15/DayCount)</f>
        <v/>
      </c>
      <c r="AI15" s="32">
        <f>IF(AF15&lt;=0,0,MIN(AF15+AH15,IF(G8="InterestOnly",AH15,IF(G8="FixedAmount",IF($A15&lt;=E8,H8,I8),IF(OR($A15=1,$A15=E8+1),PMT(AG15/DayCount,MAX(TermMonths-$A15+1,1),-AF15),IF(AI14=0,PMT(AG15/DayCount,MAX(TermMonths-$A15+1,1),-AF15),AI14))))))</f>
        <v/>
      </c>
      <c r="AJ15" s="32">
        <f>IF(OR(AF15&lt;=0,$A15&lt;&gt;J8,J8=0),0,MIN(MAX(0,K8-L8*AF15),MAX(0,AF15-(AI15-AH15))))</f>
        <v/>
      </c>
      <c r="AK15" s="32">
        <f>IF(AF15&lt;=0,0,MIN(AF15,(AI15-AH15)+AJ15))</f>
        <v/>
      </c>
      <c r="AL15" s="32">
        <f>IF(AF15&lt;=0,0,MAX(0,AF15-AK15))</f>
        <v/>
      </c>
      <c r="AM15" s="32">
        <f>IF(OR($A15&gt;TermMonths,C9&lt;&gt;"Y"),0,AS14)</f>
        <v/>
      </c>
      <c r="AN15" s="31">
        <f>IF(AM15&lt;=0,0,IF($A15&lt;=E9,D9,F9))</f>
        <v/>
      </c>
      <c r="AO15" s="32">
        <f>IF(AM15&lt;=0,0,AM15*AN15/DayCount)</f>
        <v/>
      </c>
      <c r="AP15" s="32">
        <f>IF(AM15&lt;=0,0,MIN(AM15+AO15,IF(G9="InterestOnly",AO15,IF(G9="FixedAmount",IF($A15&lt;=E9,H9,I9),IF(OR($A15=1,$A15=E9+1),PMT(AN15/DayCount,MAX(TermMonths-$A15+1,1),-AM15),IF(AP14=0,PMT(AN15/DayCount,MAX(TermMonths-$A15+1,1),-AM15),AP14))))))</f>
        <v/>
      </c>
      <c r="AQ15" s="32">
        <f>IF(OR(AM15&lt;=0,$A15&lt;&gt;J9,J9=0),0,MIN(MAX(0,K9-L9*AM15),MAX(0,AM15-(AP15-AO15))))</f>
        <v/>
      </c>
      <c r="AR15" s="32">
        <f>IF(AM15&lt;=0,0,MIN(AM15,(AP15-AO15)+AQ15))</f>
        <v/>
      </c>
      <c r="AS15" s="32">
        <f>IF(AM15&lt;=0,0,MAX(0,AM15-AR15))</f>
        <v/>
      </c>
    </row>
    <row r="16">
      <c r="A16" s="33" t="n">
        <v>3</v>
      </c>
      <c r="B16" s="34">
        <f>IF(A16&gt;TermMonths,"",EDATE(StartDate,A16-1))</f>
        <v/>
      </c>
      <c r="C16" s="33">
        <f>IF(B16="","",YEAR(B16))</f>
        <v/>
      </c>
      <c r="D16" s="32">
        <f>IF(OR($A16&gt;TermMonths,C4&lt;&gt;"Y"),0,J15)</f>
        <v/>
      </c>
      <c r="E16" s="31">
        <f>IF(D16&lt;=0,0,IF($A16&lt;=E4,D4,F4))</f>
        <v/>
      </c>
      <c r="F16" s="32">
        <f>IF(D16&lt;=0,0,D16*E16/DayCount)</f>
        <v/>
      </c>
      <c r="G16" s="32">
        <f>IF(D16&lt;=0,0,MIN(D16+F16,IF(G4="InterestOnly",F16,IF(G4="FixedAmount",IF($A16&lt;=E4,H4,I4),IF(OR($A16=1,$A16=E4+1),PMT(E16/DayCount,MAX(TermMonths-$A16+1,1),-D16),IF(G15=0,PMT(E16/DayCount,MAX(TermMonths-$A16+1,1),-D16),G15))))))</f>
        <v/>
      </c>
      <c r="H16" s="32">
        <f>IF(OR(D16&lt;=0,$A16&lt;&gt;J4,J4=0),0,MIN(MAX(0,K4-L4*D16),MAX(0,D16-(G16-F16))))</f>
        <v/>
      </c>
      <c r="I16" s="32">
        <f>IF(D16&lt;=0,0,MIN(D16,(G16-F16)+H16))</f>
        <v/>
      </c>
      <c r="J16" s="32">
        <f>IF(D16&lt;=0,0,MAX(0,D16-I16))</f>
        <v/>
      </c>
      <c r="K16" s="32">
        <f>IF(OR($A16&gt;TermMonths,C5&lt;&gt;"Y"),0,Q15)</f>
        <v/>
      </c>
      <c r="L16" s="31">
        <f>IF(K16&lt;=0,0,IF($A16&lt;=E5,D5,F5))</f>
        <v/>
      </c>
      <c r="M16" s="32">
        <f>IF(K16&lt;=0,0,K16*L16/DayCount)</f>
        <v/>
      </c>
      <c r="N16" s="32">
        <f>IF(K16&lt;=0,0,MIN(K16+M16,IF(G5="InterestOnly",M16,IF(G5="FixedAmount",IF($A16&lt;=E5,H5,I5),IF(OR($A16=1,$A16=E5+1),PMT(L16/DayCount,MAX(TermMonths-$A16+1,1),-K16),IF(N15=0,PMT(L16/DayCount,MAX(TermMonths-$A16+1,1),-K16),N15))))))</f>
        <v/>
      </c>
      <c r="O16" s="32">
        <f>IF(OR(K16&lt;=0,$A16&lt;&gt;J5,J5=0),0,MIN(MAX(0,K5-L5*K16),MAX(0,K16-(N16-M16))))</f>
        <v/>
      </c>
      <c r="P16" s="32">
        <f>IF(K16&lt;=0,0,MIN(K16,(N16-M16)+O16))</f>
        <v/>
      </c>
      <c r="Q16" s="32">
        <f>IF(K16&lt;=0,0,MAX(0,K16-P16))</f>
        <v/>
      </c>
      <c r="R16" s="32">
        <f>IF(OR($A16&gt;TermMonths,C6&lt;&gt;"Y"),0,X15)</f>
        <v/>
      </c>
      <c r="S16" s="31">
        <f>IF(R16&lt;=0,0,IF($A16&lt;=E6,D6,F6))</f>
        <v/>
      </c>
      <c r="T16" s="32">
        <f>IF(R16&lt;=0,0,R16*S16/DayCount)</f>
        <v/>
      </c>
      <c r="U16" s="32">
        <f>IF(R16&lt;=0,0,MIN(R16+T16,IF(G6="InterestOnly",T16,IF(G6="FixedAmount",IF($A16&lt;=E6,H6,I6),IF(OR($A16=1,$A16=E6+1),PMT(S16/DayCount,MAX(TermMonths-$A16+1,1),-R16),IF(U15=0,PMT(S16/DayCount,MAX(TermMonths-$A16+1,1),-R16),U15))))))</f>
        <v/>
      </c>
      <c r="V16" s="32">
        <f>IF(OR(R16&lt;=0,$A16&lt;&gt;J6,J6=0),0,MIN(MAX(0,K6-L6*R16),MAX(0,R16-(U16-T16))))</f>
        <v/>
      </c>
      <c r="W16" s="32">
        <f>IF(R16&lt;=0,0,MIN(R16,(U16-T16)+V16))</f>
        <v/>
      </c>
      <c r="X16" s="32">
        <f>IF(R16&lt;=0,0,MAX(0,R16-W16))</f>
        <v/>
      </c>
      <c r="Y16" s="32">
        <f>IF(OR($A16&gt;TermMonths,C7&lt;&gt;"Y"),0,AE15)</f>
        <v/>
      </c>
      <c r="Z16" s="31">
        <f>IF(Y16&lt;=0,0,IF($A16&lt;=E7,D7,F7))</f>
        <v/>
      </c>
      <c r="AA16" s="32">
        <f>IF(Y16&lt;=0,0,Y16*Z16/DayCount)</f>
        <v/>
      </c>
      <c r="AB16" s="32">
        <f>IF(Y16&lt;=0,0,MIN(Y16+AA16,IF(G7="InterestOnly",AA16,IF(G7="FixedAmount",IF($A16&lt;=E7,H7,I7),IF(OR($A16=1,$A16=E7+1),PMT(Z16/DayCount,MAX(TermMonths-$A16+1,1),-Y16),IF(AB15=0,PMT(Z16/DayCount,MAX(TermMonths-$A16+1,1),-Y16),AB15))))))</f>
        <v/>
      </c>
      <c r="AC16" s="32">
        <f>IF(OR(Y16&lt;=0,$A16&lt;&gt;J7,J7=0),0,MIN(MAX(0,K7-L7*Y16),MAX(0,Y16-(AB16-AA16))))</f>
        <v/>
      </c>
      <c r="AD16" s="32">
        <f>IF(Y16&lt;=0,0,MIN(Y16,(AB16-AA16)+AC16))</f>
        <v/>
      </c>
      <c r="AE16" s="32">
        <f>IF(Y16&lt;=0,0,MAX(0,Y16-AD16))</f>
        <v/>
      </c>
      <c r="AF16" s="32">
        <f>IF(OR($A16&gt;TermMonths,C8&lt;&gt;"Y"),0,AL15)</f>
        <v/>
      </c>
      <c r="AG16" s="31">
        <f>IF(AF16&lt;=0,0,IF($A16&lt;=E8,D8,F8))</f>
        <v/>
      </c>
      <c r="AH16" s="32">
        <f>IF(AF16&lt;=0,0,AF16*AG16/DayCount)</f>
        <v/>
      </c>
      <c r="AI16" s="32">
        <f>IF(AF16&lt;=0,0,MIN(AF16+AH16,IF(G8="InterestOnly",AH16,IF(G8="FixedAmount",IF($A16&lt;=E8,H8,I8),IF(OR($A16=1,$A16=E8+1),PMT(AG16/DayCount,MAX(TermMonths-$A16+1,1),-AF16),IF(AI15=0,PMT(AG16/DayCount,MAX(TermMonths-$A16+1,1),-AF16),AI15))))))</f>
        <v/>
      </c>
      <c r="AJ16" s="32">
        <f>IF(OR(AF16&lt;=0,$A16&lt;&gt;J8,J8=0),0,MIN(MAX(0,K8-L8*AF16),MAX(0,AF16-(AI16-AH16))))</f>
        <v/>
      </c>
      <c r="AK16" s="32">
        <f>IF(AF16&lt;=0,0,MIN(AF16,(AI16-AH16)+AJ16))</f>
        <v/>
      </c>
      <c r="AL16" s="32">
        <f>IF(AF16&lt;=0,0,MAX(0,AF16-AK16))</f>
        <v/>
      </c>
      <c r="AM16" s="32">
        <f>IF(OR($A16&gt;TermMonths,C9&lt;&gt;"Y"),0,AS15)</f>
        <v/>
      </c>
      <c r="AN16" s="31">
        <f>IF(AM16&lt;=0,0,IF($A16&lt;=E9,D9,F9))</f>
        <v/>
      </c>
      <c r="AO16" s="32">
        <f>IF(AM16&lt;=0,0,AM16*AN16/DayCount)</f>
        <v/>
      </c>
      <c r="AP16" s="32">
        <f>IF(AM16&lt;=0,0,MIN(AM16+AO16,IF(G9="InterestOnly",AO16,IF(G9="FixedAmount",IF($A16&lt;=E9,H9,I9),IF(OR($A16=1,$A16=E9+1),PMT(AN16/DayCount,MAX(TermMonths-$A16+1,1),-AM16),IF(AP15=0,PMT(AN16/DayCount,MAX(TermMonths-$A16+1,1),-AM16),AP15))))))</f>
        <v/>
      </c>
      <c r="AQ16" s="32">
        <f>IF(OR(AM16&lt;=0,$A16&lt;&gt;J9,J9=0),0,MIN(MAX(0,K9-L9*AM16),MAX(0,AM16-(AP16-AO16))))</f>
        <v/>
      </c>
      <c r="AR16" s="32">
        <f>IF(AM16&lt;=0,0,MIN(AM16,(AP16-AO16)+AQ16))</f>
        <v/>
      </c>
      <c r="AS16" s="32">
        <f>IF(AM16&lt;=0,0,MAX(0,AM16-AR16))</f>
        <v/>
      </c>
    </row>
    <row r="17">
      <c r="A17" s="33" t="n">
        <v>4</v>
      </c>
      <c r="B17" s="34">
        <f>IF(A17&gt;TermMonths,"",EDATE(StartDate,A17-1))</f>
        <v/>
      </c>
      <c r="C17" s="33">
        <f>IF(B17="","",YEAR(B17))</f>
        <v/>
      </c>
      <c r="D17" s="32">
        <f>IF(OR($A17&gt;TermMonths,C4&lt;&gt;"Y"),0,J16)</f>
        <v/>
      </c>
      <c r="E17" s="31">
        <f>IF(D17&lt;=0,0,IF($A17&lt;=E4,D4,F4))</f>
        <v/>
      </c>
      <c r="F17" s="32">
        <f>IF(D17&lt;=0,0,D17*E17/DayCount)</f>
        <v/>
      </c>
      <c r="G17" s="32">
        <f>IF(D17&lt;=0,0,MIN(D17+F17,IF(G4="InterestOnly",F17,IF(G4="FixedAmount",IF($A17&lt;=E4,H4,I4),IF(OR($A17=1,$A17=E4+1),PMT(E17/DayCount,MAX(TermMonths-$A17+1,1),-D17),IF(G16=0,PMT(E17/DayCount,MAX(TermMonths-$A17+1,1),-D17),G16))))))</f>
        <v/>
      </c>
      <c r="H17" s="32">
        <f>IF(OR(D17&lt;=0,$A17&lt;&gt;J4,J4=0),0,MIN(MAX(0,K4-L4*D17),MAX(0,D17-(G17-F17))))</f>
        <v/>
      </c>
      <c r="I17" s="32">
        <f>IF(D17&lt;=0,0,MIN(D17,(G17-F17)+H17))</f>
        <v/>
      </c>
      <c r="J17" s="32">
        <f>IF(D17&lt;=0,0,MAX(0,D17-I17))</f>
        <v/>
      </c>
      <c r="K17" s="32">
        <f>IF(OR($A17&gt;TermMonths,C5&lt;&gt;"Y"),0,Q16)</f>
        <v/>
      </c>
      <c r="L17" s="31">
        <f>IF(K17&lt;=0,0,IF($A17&lt;=E5,D5,F5))</f>
        <v/>
      </c>
      <c r="M17" s="32">
        <f>IF(K17&lt;=0,0,K17*L17/DayCount)</f>
        <v/>
      </c>
      <c r="N17" s="32">
        <f>IF(K17&lt;=0,0,MIN(K17+M17,IF(G5="InterestOnly",M17,IF(G5="FixedAmount",IF($A17&lt;=E5,H5,I5),IF(OR($A17=1,$A17=E5+1),PMT(L17/DayCount,MAX(TermMonths-$A17+1,1),-K17),IF(N16=0,PMT(L17/DayCount,MAX(TermMonths-$A17+1,1),-K17),N16))))))</f>
        <v/>
      </c>
      <c r="O17" s="32">
        <f>IF(OR(K17&lt;=0,$A17&lt;&gt;J5,J5=0),0,MIN(MAX(0,K5-L5*K17),MAX(0,K17-(N17-M17))))</f>
        <v/>
      </c>
      <c r="P17" s="32">
        <f>IF(K17&lt;=0,0,MIN(K17,(N17-M17)+O17))</f>
        <v/>
      </c>
      <c r="Q17" s="32">
        <f>IF(K17&lt;=0,0,MAX(0,K17-P17))</f>
        <v/>
      </c>
      <c r="R17" s="32">
        <f>IF(OR($A17&gt;TermMonths,C6&lt;&gt;"Y"),0,X16)</f>
        <v/>
      </c>
      <c r="S17" s="31">
        <f>IF(R17&lt;=0,0,IF($A17&lt;=E6,D6,F6))</f>
        <v/>
      </c>
      <c r="T17" s="32">
        <f>IF(R17&lt;=0,0,R17*S17/DayCount)</f>
        <v/>
      </c>
      <c r="U17" s="32">
        <f>IF(R17&lt;=0,0,MIN(R17+T17,IF(G6="InterestOnly",T17,IF(G6="FixedAmount",IF($A17&lt;=E6,H6,I6),IF(OR($A17=1,$A17=E6+1),PMT(S17/DayCount,MAX(TermMonths-$A17+1,1),-R17),IF(U16=0,PMT(S17/DayCount,MAX(TermMonths-$A17+1,1),-R17),U16))))))</f>
        <v/>
      </c>
      <c r="V17" s="32">
        <f>IF(OR(R17&lt;=0,$A17&lt;&gt;J6,J6=0),0,MIN(MAX(0,K6-L6*R17),MAX(0,R17-(U17-T17))))</f>
        <v/>
      </c>
      <c r="W17" s="32">
        <f>IF(R17&lt;=0,0,MIN(R17,(U17-T17)+V17))</f>
        <v/>
      </c>
      <c r="X17" s="32">
        <f>IF(R17&lt;=0,0,MAX(0,R17-W17))</f>
        <v/>
      </c>
      <c r="Y17" s="32">
        <f>IF(OR($A17&gt;TermMonths,C7&lt;&gt;"Y"),0,AE16)</f>
        <v/>
      </c>
      <c r="Z17" s="31">
        <f>IF(Y17&lt;=0,0,IF($A17&lt;=E7,D7,F7))</f>
        <v/>
      </c>
      <c r="AA17" s="32">
        <f>IF(Y17&lt;=0,0,Y17*Z17/DayCount)</f>
        <v/>
      </c>
      <c r="AB17" s="32">
        <f>IF(Y17&lt;=0,0,MIN(Y17+AA17,IF(G7="InterestOnly",AA17,IF(G7="FixedAmount",IF($A17&lt;=E7,H7,I7),IF(OR($A17=1,$A17=E7+1),PMT(Z17/DayCount,MAX(TermMonths-$A17+1,1),-Y17),IF(AB16=0,PMT(Z17/DayCount,MAX(TermMonths-$A17+1,1),-Y17),AB16))))))</f>
        <v/>
      </c>
      <c r="AC17" s="32">
        <f>IF(OR(Y17&lt;=0,$A17&lt;&gt;J7,J7=0),0,MIN(MAX(0,K7-L7*Y17),MAX(0,Y17-(AB17-AA17))))</f>
        <v/>
      </c>
      <c r="AD17" s="32">
        <f>IF(Y17&lt;=0,0,MIN(Y17,(AB17-AA17)+AC17))</f>
        <v/>
      </c>
      <c r="AE17" s="32">
        <f>IF(Y17&lt;=0,0,MAX(0,Y17-AD17))</f>
        <v/>
      </c>
      <c r="AF17" s="32">
        <f>IF(OR($A17&gt;TermMonths,C8&lt;&gt;"Y"),0,AL16)</f>
        <v/>
      </c>
      <c r="AG17" s="31">
        <f>IF(AF17&lt;=0,0,IF($A17&lt;=E8,D8,F8))</f>
        <v/>
      </c>
      <c r="AH17" s="32">
        <f>IF(AF17&lt;=0,0,AF17*AG17/DayCount)</f>
        <v/>
      </c>
      <c r="AI17" s="32">
        <f>IF(AF17&lt;=0,0,MIN(AF17+AH17,IF(G8="InterestOnly",AH17,IF(G8="FixedAmount",IF($A17&lt;=E8,H8,I8),IF(OR($A17=1,$A17=E8+1),PMT(AG17/DayCount,MAX(TermMonths-$A17+1,1),-AF17),IF(AI16=0,PMT(AG17/DayCount,MAX(TermMonths-$A17+1,1),-AF17),AI16))))))</f>
        <v/>
      </c>
      <c r="AJ17" s="32">
        <f>IF(OR(AF17&lt;=0,$A17&lt;&gt;J8,J8=0),0,MIN(MAX(0,K8-L8*AF17),MAX(0,AF17-(AI17-AH17))))</f>
        <v/>
      </c>
      <c r="AK17" s="32">
        <f>IF(AF17&lt;=0,0,MIN(AF17,(AI17-AH17)+AJ17))</f>
        <v/>
      </c>
      <c r="AL17" s="32">
        <f>IF(AF17&lt;=0,0,MAX(0,AF17-AK17))</f>
        <v/>
      </c>
      <c r="AM17" s="32">
        <f>IF(OR($A17&gt;TermMonths,C9&lt;&gt;"Y"),0,AS16)</f>
        <v/>
      </c>
      <c r="AN17" s="31">
        <f>IF(AM17&lt;=0,0,IF($A17&lt;=E9,D9,F9))</f>
        <v/>
      </c>
      <c r="AO17" s="32">
        <f>IF(AM17&lt;=0,0,AM17*AN17/DayCount)</f>
        <v/>
      </c>
      <c r="AP17" s="32">
        <f>IF(AM17&lt;=0,0,MIN(AM17+AO17,IF(G9="InterestOnly",AO17,IF(G9="FixedAmount",IF($A17&lt;=E9,H9,I9),IF(OR($A17=1,$A17=E9+1),PMT(AN17/DayCount,MAX(TermMonths-$A17+1,1),-AM17),IF(AP16=0,PMT(AN17/DayCount,MAX(TermMonths-$A17+1,1),-AM17),AP16))))))</f>
        <v/>
      </c>
      <c r="AQ17" s="32">
        <f>IF(OR(AM17&lt;=0,$A17&lt;&gt;J9,J9=0),0,MIN(MAX(0,K9-L9*AM17),MAX(0,AM17-(AP17-AO17))))</f>
        <v/>
      </c>
      <c r="AR17" s="32">
        <f>IF(AM17&lt;=0,0,MIN(AM17,(AP17-AO17)+AQ17))</f>
        <v/>
      </c>
      <c r="AS17" s="32">
        <f>IF(AM17&lt;=0,0,MAX(0,AM17-AR17))</f>
        <v/>
      </c>
    </row>
    <row r="18">
      <c r="A18" s="33" t="n">
        <v>5</v>
      </c>
      <c r="B18" s="34">
        <f>IF(A18&gt;TermMonths,"",EDATE(StartDate,A18-1))</f>
        <v/>
      </c>
      <c r="C18" s="33">
        <f>IF(B18="","",YEAR(B18))</f>
        <v/>
      </c>
      <c r="D18" s="32">
        <f>IF(OR($A18&gt;TermMonths,C4&lt;&gt;"Y"),0,J17)</f>
        <v/>
      </c>
      <c r="E18" s="31">
        <f>IF(D18&lt;=0,0,IF($A18&lt;=E4,D4,F4))</f>
        <v/>
      </c>
      <c r="F18" s="32">
        <f>IF(D18&lt;=0,0,D18*E18/DayCount)</f>
        <v/>
      </c>
      <c r="G18" s="32">
        <f>IF(D18&lt;=0,0,MIN(D18+F18,IF(G4="InterestOnly",F18,IF(G4="FixedAmount",IF($A18&lt;=E4,H4,I4),IF(OR($A18=1,$A18=E4+1),PMT(E18/DayCount,MAX(TermMonths-$A18+1,1),-D18),IF(G17=0,PMT(E18/DayCount,MAX(TermMonths-$A18+1,1),-D18),G17))))))</f>
        <v/>
      </c>
      <c r="H18" s="32">
        <f>IF(OR(D18&lt;=0,$A18&lt;&gt;J4,J4=0),0,MIN(MAX(0,K4-L4*D18),MAX(0,D18-(G18-F18))))</f>
        <v/>
      </c>
      <c r="I18" s="32">
        <f>IF(D18&lt;=0,0,MIN(D18,(G18-F18)+H18))</f>
        <v/>
      </c>
      <c r="J18" s="32">
        <f>IF(D18&lt;=0,0,MAX(0,D18-I18))</f>
        <v/>
      </c>
      <c r="K18" s="32">
        <f>IF(OR($A18&gt;TermMonths,C5&lt;&gt;"Y"),0,Q17)</f>
        <v/>
      </c>
      <c r="L18" s="31">
        <f>IF(K18&lt;=0,0,IF($A18&lt;=E5,D5,F5))</f>
        <v/>
      </c>
      <c r="M18" s="32">
        <f>IF(K18&lt;=0,0,K18*L18/DayCount)</f>
        <v/>
      </c>
      <c r="N18" s="32">
        <f>IF(K18&lt;=0,0,MIN(K18+M18,IF(G5="InterestOnly",M18,IF(G5="FixedAmount",IF($A18&lt;=E5,H5,I5),IF(OR($A18=1,$A18=E5+1),PMT(L18/DayCount,MAX(TermMonths-$A18+1,1),-K18),IF(N17=0,PMT(L18/DayCount,MAX(TermMonths-$A18+1,1),-K18),N17))))))</f>
        <v/>
      </c>
      <c r="O18" s="32">
        <f>IF(OR(K18&lt;=0,$A18&lt;&gt;J5,J5=0),0,MIN(MAX(0,K5-L5*K18),MAX(0,K18-(N18-M18))))</f>
        <v/>
      </c>
      <c r="P18" s="32">
        <f>IF(K18&lt;=0,0,MIN(K18,(N18-M18)+O18))</f>
        <v/>
      </c>
      <c r="Q18" s="32">
        <f>IF(K18&lt;=0,0,MAX(0,K18-P18))</f>
        <v/>
      </c>
      <c r="R18" s="32">
        <f>IF(OR($A18&gt;TermMonths,C6&lt;&gt;"Y"),0,X17)</f>
        <v/>
      </c>
      <c r="S18" s="31">
        <f>IF(R18&lt;=0,0,IF($A18&lt;=E6,D6,F6))</f>
        <v/>
      </c>
      <c r="T18" s="32">
        <f>IF(R18&lt;=0,0,R18*S18/DayCount)</f>
        <v/>
      </c>
      <c r="U18" s="32">
        <f>IF(R18&lt;=0,0,MIN(R18+T18,IF(G6="InterestOnly",T18,IF(G6="FixedAmount",IF($A18&lt;=E6,H6,I6),IF(OR($A18=1,$A18=E6+1),PMT(S18/DayCount,MAX(TermMonths-$A18+1,1),-R18),IF(U17=0,PMT(S18/DayCount,MAX(TermMonths-$A18+1,1),-R18),U17))))))</f>
        <v/>
      </c>
      <c r="V18" s="32">
        <f>IF(OR(R18&lt;=0,$A18&lt;&gt;J6,J6=0),0,MIN(MAX(0,K6-L6*R18),MAX(0,R18-(U18-T18))))</f>
        <v/>
      </c>
      <c r="W18" s="32">
        <f>IF(R18&lt;=0,0,MIN(R18,(U18-T18)+V18))</f>
        <v/>
      </c>
      <c r="X18" s="32">
        <f>IF(R18&lt;=0,0,MAX(0,R18-W18))</f>
        <v/>
      </c>
      <c r="Y18" s="32">
        <f>IF(OR($A18&gt;TermMonths,C7&lt;&gt;"Y"),0,AE17)</f>
        <v/>
      </c>
      <c r="Z18" s="31">
        <f>IF(Y18&lt;=0,0,IF($A18&lt;=E7,D7,F7))</f>
        <v/>
      </c>
      <c r="AA18" s="32">
        <f>IF(Y18&lt;=0,0,Y18*Z18/DayCount)</f>
        <v/>
      </c>
      <c r="AB18" s="32">
        <f>IF(Y18&lt;=0,0,MIN(Y18+AA18,IF(G7="InterestOnly",AA18,IF(G7="FixedAmount",IF($A18&lt;=E7,H7,I7),IF(OR($A18=1,$A18=E7+1),PMT(Z18/DayCount,MAX(TermMonths-$A18+1,1),-Y18),IF(AB17=0,PMT(Z18/DayCount,MAX(TermMonths-$A18+1,1),-Y18),AB17))))))</f>
        <v/>
      </c>
      <c r="AC18" s="32">
        <f>IF(OR(Y18&lt;=0,$A18&lt;&gt;J7,J7=0),0,MIN(MAX(0,K7-L7*Y18),MAX(0,Y18-(AB18-AA18))))</f>
        <v/>
      </c>
      <c r="AD18" s="32">
        <f>IF(Y18&lt;=0,0,MIN(Y18,(AB18-AA18)+AC18))</f>
        <v/>
      </c>
      <c r="AE18" s="32">
        <f>IF(Y18&lt;=0,0,MAX(0,Y18-AD18))</f>
        <v/>
      </c>
      <c r="AF18" s="32">
        <f>IF(OR($A18&gt;TermMonths,C8&lt;&gt;"Y"),0,AL17)</f>
        <v/>
      </c>
      <c r="AG18" s="31">
        <f>IF(AF18&lt;=0,0,IF($A18&lt;=E8,D8,F8))</f>
        <v/>
      </c>
      <c r="AH18" s="32">
        <f>IF(AF18&lt;=0,0,AF18*AG18/DayCount)</f>
        <v/>
      </c>
      <c r="AI18" s="32">
        <f>IF(AF18&lt;=0,0,MIN(AF18+AH18,IF(G8="InterestOnly",AH18,IF(G8="FixedAmount",IF($A18&lt;=E8,H8,I8),IF(OR($A18=1,$A18=E8+1),PMT(AG18/DayCount,MAX(TermMonths-$A18+1,1),-AF18),IF(AI17=0,PMT(AG18/DayCount,MAX(TermMonths-$A18+1,1),-AF18),AI17))))))</f>
        <v/>
      </c>
      <c r="AJ18" s="32">
        <f>IF(OR(AF18&lt;=0,$A18&lt;&gt;J8,J8=0),0,MIN(MAX(0,K8-L8*AF18),MAX(0,AF18-(AI18-AH18))))</f>
        <v/>
      </c>
      <c r="AK18" s="32">
        <f>IF(AF18&lt;=0,0,MIN(AF18,(AI18-AH18)+AJ18))</f>
        <v/>
      </c>
      <c r="AL18" s="32">
        <f>IF(AF18&lt;=0,0,MAX(0,AF18-AK18))</f>
        <v/>
      </c>
      <c r="AM18" s="32">
        <f>IF(OR($A18&gt;TermMonths,C9&lt;&gt;"Y"),0,AS17)</f>
        <v/>
      </c>
      <c r="AN18" s="31">
        <f>IF(AM18&lt;=0,0,IF($A18&lt;=E9,D9,F9))</f>
        <v/>
      </c>
      <c r="AO18" s="32">
        <f>IF(AM18&lt;=0,0,AM18*AN18/DayCount)</f>
        <v/>
      </c>
      <c r="AP18" s="32">
        <f>IF(AM18&lt;=0,0,MIN(AM18+AO18,IF(G9="InterestOnly",AO18,IF(G9="FixedAmount",IF($A18&lt;=E9,H9,I9),IF(OR($A18=1,$A18=E9+1),PMT(AN18/DayCount,MAX(TermMonths-$A18+1,1),-AM18),IF(AP17=0,PMT(AN18/DayCount,MAX(TermMonths-$A18+1,1),-AM18),AP17))))))</f>
        <v/>
      </c>
      <c r="AQ18" s="32">
        <f>IF(OR(AM18&lt;=0,$A18&lt;&gt;J9,J9=0),0,MIN(MAX(0,K9-L9*AM18),MAX(0,AM18-(AP18-AO18))))</f>
        <v/>
      </c>
      <c r="AR18" s="32">
        <f>IF(AM18&lt;=0,0,MIN(AM18,(AP18-AO18)+AQ18))</f>
        <v/>
      </c>
      <c r="AS18" s="32">
        <f>IF(AM18&lt;=0,0,MAX(0,AM18-AR18))</f>
        <v/>
      </c>
    </row>
    <row r="19">
      <c r="A19" s="33" t="n">
        <v>6</v>
      </c>
      <c r="B19" s="34">
        <f>IF(A19&gt;TermMonths,"",EDATE(StartDate,A19-1))</f>
        <v/>
      </c>
      <c r="C19" s="33">
        <f>IF(B19="","",YEAR(B19))</f>
        <v/>
      </c>
      <c r="D19" s="32">
        <f>IF(OR($A19&gt;TermMonths,C4&lt;&gt;"Y"),0,J18)</f>
        <v/>
      </c>
      <c r="E19" s="31">
        <f>IF(D19&lt;=0,0,IF($A19&lt;=E4,D4,F4))</f>
        <v/>
      </c>
      <c r="F19" s="32">
        <f>IF(D19&lt;=0,0,D19*E19/DayCount)</f>
        <v/>
      </c>
      <c r="G19" s="32">
        <f>IF(D19&lt;=0,0,MIN(D19+F19,IF(G4="InterestOnly",F19,IF(G4="FixedAmount",IF($A19&lt;=E4,H4,I4),IF(OR($A19=1,$A19=E4+1),PMT(E19/DayCount,MAX(TermMonths-$A19+1,1),-D19),IF(G18=0,PMT(E19/DayCount,MAX(TermMonths-$A19+1,1),-D19),G18))))))</f>
        <v/>
      </c>
      <c r="H19" s="32">
        <f>IF(OR(D19&lt;=0,$A19&lt;&gt;J4,J4=0),0,MIN(MAX(0,K4-L4*D19),MAX(0,D19-(G19-F19))))</f>
        <v/>
      </c>
      <c r="I19" s="32">
        <f>IF(D19&lt;=0,0,MIN(D19,(G19-F19)+H19))</f>
        <v/>
      </c>
      <c r="J19" s="32">
        <f>IF(D19&lt;=0,0,MAX(0,D19-I19))</f>
        <v/>
      </c>
      <c r="K19" s="32">
        <f>IF(OR($A19&gt;TermMonths,C5&lt;&gt;"Y"),0,Q18)</f>
        <v/>
      </c>
      <c r="L19" s="31">
        <f>IF(K19&lt;=0,0,IF($A19&lt;=E5,D5,F5))</f>
        <v/>
      </c>
      <c r="M19" s="32">
        <f>IF(K19&lt;=0,0,K19*L19/DayCount)</f>
        <v/>
      </c>
      <c r="N19" s="32">
        <f>IF(K19&lt;=0,0,MIN(K19+M19,IF(G5="InterestOnly",M19,IF(G5="FixedAmount",IF($A19&lt;=E5,H5,I5),IF(OR($A19=1,$A19=E5+1),PMT(L19/DayCount,MAX(TermMonths-$A19+1,1),-K19),IF(N18=0,PMT(L19/DayCount,MAX(TermMonths-$A19+1,1),-K19),N18))))))</f>
        <v/>
      </c>
      <c r="O19" s="32">
        <f>IF(OR(K19&lt;=0,$A19&lt;&gt;J5,J5=0),0,MIN(MAX(0,K5-L5*K19),MAX(0,K19-(N19-M19))))</f>
        <v/>
      </c>
      <c r="P19" s="32">
        <f>IF(K19&lt;=0,0,MIN(K19,(N19-M19)+O19))</f>
        <v/>
      </c>
      <c r="Q19" s="32">
        <f>IF(K19&lt;=0,0,MAX(0,K19-P19))</f>
        <v/>
      </c>
      <c r="R19" s="32">
        <f>IF(OR($A19&gt;TermMonths,C6&lt;&gt;"Y"),0,X18)</f>
        <v/>
      </c>
      <c r="S19" s="31">
        <f>IF(R19&lt;=0,0,IF($A19&lt;=E6,D6,F6))</f>
        <v/>
      </c>
      <c r="T19" s="32">
        <f>IF(R19&lt;=0,0,R19*S19/DayCount)</f>
        <v/>
      </c>
      <c r="U19" s="32">
        <f>IF(R19&lt;=0,0,MIN(R19+T19,IF(G6="InterestOnly",T19,IF(G6="FixedAmount",IF($A19&lt;=E6,H6,I6),IF(OR($A19=1,$A19=E6+1),PMT(S19/DayCount,MAX(TermMonths-$A19+1,1),-R19),IF(U18=0,PMT(S19/DayCount,MAX(TermMonths-$A19+1,1),-R19),U18))))))</f>
        <v/>
      </c>
      <c r="V19" s="32">
        <f>IF(OR(R19&lt;=0,$A19&lt;&gt;J6,J6=0),0,MIN(MAX(0,K6-L6*R19),MAX(0,R19-(U19-T19))))</f>
        <v/>
      </c>
      <c r="W19" s="32">
        <f>IF(R19&lt;=0,0,MIN(R19,(U19-T19)+V19))</f>
        <v/>
      </c>
      <c r="X19" s="32">
        <f>IF(R19&lt;=0,0,MAX(0,R19-W19))</f>
        <v/>
      </c>
      <c r="Y19" s="32">
        <f>IF(OR($A19&gt;TermMonths,C7&lt;&gt;"Y"),0,AE18)</f>
        <v/>
      </c>
      <c r="Z19" s="31">
        <f>IF(Y19&lt;=0,0,IF($A19&lt;=E7,D7,F7))</f>
        <v/>
      </c>
      <c r="AA19" s="32">
        <f>IF(Y19&lt;=0,0,Y19*Z19/DayCount)</f>
        <v/>
      </c>
      <c r="AB19" s="32">
        <f>IF(Y19&lt;=0,0,MIN(Y19+AA19,IF(G7="InterestOnly",AA19,IF(G7="FixedAmount",IF($A19&lt;=E7,H7,I7),IF(OR($A19=1,$A19=E7+1),PMT(Z19/DayCount,MAX(TermMonths-$A19+1,1),-Y19),IF(AB18=0,PMT(Z19/DayCount,MAX(TermMonths-$A19+1,1),-Y19),AB18))))))</f>
        <v/>
      </c>
      <c r="AC19" s="32">
        <f>IF(OR(Y19&lt;=0,$A19&lt;&gt;J7,J7=0),0,MIN(MAX(0,K7-L7*Y19),MAX(0,Y19-(AB19-AA19))))</f>
        <v/>
      </c>
      <c r="AD19" s="32">
        <f>IF(Y19&lt;=0,0,MIN(Y19,(AB19-AA19)+AC19))</f>
        <v/>
      </c>
      <c r="AE19" s="32">
        <f>IF(Y19&lt;=0,0,MAX(0,Y19-AD19))</f>
        <v/>
      </c>
      <c r="AF19" s="32">
        <f>IF(OR($A19&gt;TermMonths,C8&lt;&gt;"Y"),0,AL18)</f>
        <v/>
      </c>
      <c r="AG19" s="31">
        <f>IF(AF19&lt;=0,0,IF($A19&lt;=E8,D8,F8))</f>
        <v/>
      </c>
      <c r="AH19" s="32">
        <f>IF(AF19&lt;=0,0,AF19*AG19/DayCount)</f>
        <v/>
      </c>
      <c r="AI19" s="32">
        <f>IF(AF19&lt;=0,0,MIN(AF19+AH19,IF(G8="InterestOnly",AH19,IF(G8="FixedAmount",IF($A19&lt;=E8,H8,I8),IF(OR($A19=1,$A19=E8+1),PMT(AG19/DayCount,MAX(TermMonths-$A19+1,1),-AF19),IF(AI18=0,PMT(AG19/DayCount,MAX(TermMonths-$A19+1,1),-AF19),AI18))))))</f>
        <v/>
      </c>
      <c r="AJ19" s="32">
        <f>IF(OR(AF19&lt;=0,$A19&lt;&gt;J8,J8=0),0,MIN(MAX(0,K8-L8*AF19),MAX(0,AF19-(AI19-AH19))))</f>
        <v/>
      </c>
      <c r="AK19" s="32">
        <f>IF(AF19&lt;=0,0,MIN(AF19,(AI19-AH19)+AJ19))</f>
        <v/>
      </c>
      <c r="AL19" s="32">
        <f>IF(AF19&lt;=0,0,MAX(0,AF19-AK19))</f>
        <v/>
      </c>
      <c r="AM19" s="32">
        <f>IF(OR($A19&gt;TermMonths,C9&lt;&gt;"Y"),0,AS18)</f>
        <v/>
      </c>
      <c r="AN19" s="31">
        <f>IF(AM19&lt;=0,0,IF($A19&lt;=E9,D9,F9))</f>
        <v/>
      </c>
      <c r="AO19" s="32">
        <f>IF(AM19&lt;=0,0,AM19*AN19/DayCount)</f>
        <v/>
      </c>
      <c r="AP19" s="32">
        <f>IF(AM19&lt;=0,0,MIN(AM19+AO19,IF(G9="InterestOnly",AO19,IF(G9="FixedAmount",IF($A19&lt;=E9,H9,I9),IF(OR($A19=1,$A19=E9+1),PMT(AN19/DayCount,MAX(TermMonths-$A19+1,1),-AM19),IF(AP18=0,PMT(AN19/DayCount,MAX(TermMonths-$A19+1,1),-AM19),AP18))))))</f>
        <v/>
      </c>
      <c r="AQ19" s="32">
        <f>IF(OR(AM19&lt;=0,$A19&lt;&gt;J9,J9=0),0,MIN(MAX(0,K9-L9*AM19),MAX(0,AM19-(AP19-AO19))))</f>
        <v/>
      </c>
      <c r="AR19" s="32">
        <f>IF(AM19&lt;=0,0,MIN(AM19,(AP19-AO19)+AQ19))</f>
        <v/>
      </c>
      <c r="AS19" s="32">
        <f>IF(AM19&lt;=0,0,MAX(0,AM19-AR19))</f>
        <v/>
      </c>
    </row>
    <row r="20">
      <c r="A20" s="33" t="n">
        <v>7</v>
      </c>
      <c r="B20" s="34">
        <f>IF(A20&gt;TermMonths,"",EDATE(StartDate,A20-1))</f>
        <v/>
      </c>
      <c r="C20" s="33">
        <f>IF(B20="","",YEAR(B20))</f>
        <v/>
      </c>
      <c r="D20" s="32">
        <f>IF(OR($A20&gt;TermMonths,C4&lt;&gt;"Y"),0,J19)</f>
        <v/>
      </c>
      <c r="E20" s="31">
        <f>IF(D20&lt;=0,0,IF($A20&lt;=E4,D4,F4))</f>
        <v/>
      </c>
      <c r="F20" s="32">
        <f>IF(D20&lt;=0,0,D20*E20/DayCount)</f>
        <v/>
      </c>
      <c r="G20" s="32">
        <f>IF(D20&lt;=0,0,MIN(D20+F20,IF(G4="InterestOnly",F20,IF(G4="FixedAmount",IF($A20&lt;=E4,H4,I4),IF(OR($A20=1,$A20=E4+1),PMT(E20/DayCount,MAX(TermMonths-$A20+1,1),-D20),IF(G19=0,PMT(E20/DayCount,MAX(TermMonths-$A20+1,1),-D20),G19))))))</f>
        <v/>
      </c>
      <c r="H20" s="32">
        <f>IF(OR(D20&lt;=0,$A20&lt;&gt;J4,J4=0),0,MIN(MAX(0,K4-L4*D20),MAX(0,D20-(G20-F20))))</f>
        <v/>
      </c>
      <c r="I20" s="32">
        <f>IF(D20&lt;=0,0,MIN(D20,(G20-F20)+H20))</f>
        <v/>
      </c>
      <c r="J20" s="32">
        <f>IF(D20&lt;=0,0,MAX(0,D20-I20))</f>
        <v/>
      </c>
      <c r="K20" s="32">
        <f>IF(OR($A20&gt;TermMonths,C5&lt;&gt;"Y"),0,Q19)</f>
        <v/>
      </c>
      <c r="L20" s="31">
        <f>IF(K20&lt;=0,0,IF($A20&lt;=E5,D5,F5))</f>
        <v/>
      </c>
      <c r="M20" s="32">
        <f>IF(K20&lt;=0,0,K20*L20/DayCount)</f>
        <v/>
      </c>
      <c r="N20" s="32">
        <f>IF(K20&lt;=0,0,MIN(K20+M20,IF(G5="InterestOnly",M20,IF(G5="FixedAmount",IF($A20&lt;=E5,H5,I5),IF(OR($A20=1,$A20=E5+1),PMT(L20/DayCount,MAX(TermMonths-$A20+1,1),-K20),IF(N19=0,PMT(L20/DayCount,MAX(TermMonths-$A20+1,1),-K20),N19))))))</f>
        <v/>
      </c>
      <c r="O20" s="32">
        <f>IF(OR(K20&lt;=0,$A20&lt;&gt;J5,J5=0),0,MIN(MAX(0,K5-L5*K20),MAX(0,K20-(N20-M20))))</f>
        <v/>
      </c>
      <c r="P20" s="32">
        <f>IF(K20&lt;=0,0,MIN(K20,(N20-M20)+O20))</f>
        <v/>
      </c>
      <c r="Q20" s="32">
        <f>IF(K20&lt;=0,0,MAX(0,K20-P20))</f>
        <v/>
      </c>
      <c r="R20" s="32">
        <f>IF(OR($A20&gt;TermMonths,C6&lt;&gt;"Y"),0,X19)</f>
        <v/>
      </c>
      <c r="S20" s="31">
        <f>IF(R20&lt;=0,0,IF($A20&lt;=E6,D6,F6))</f>
        <v/>
      </c>
      <c r="T20" s="32">
        <f>IF(R20&lt;=0,0,R20*S20/DayCount)</f>
        <v/>
      </c>
      <c r="U20" s="32">
        <f>IF(R20&lt;=0,0,MIN(R20+T20,IF(G6="InterestOnly",T20,IF(G6="FixedAmount",IF($A20&lt;=E6,H6,I6),IF(OR($A20=1,$A20=E6+1),PMT(S20/DayCount,MAX(TermMonths-$A20+1,1),-R20),IF(U19=0,PMT(S20/DayCount,MAX(TermMonths-$A20+1,1),-R20),U19))))))</f>
        <v/>
      </c>
      <c r="V20" s="32">
        <f>IF(OR(R20&lt;=0,$A20&lt;&gt;J6,J6=0),0,MIN(MAX(0,K6-L6*R20),MAX(0,R20-(U20-T20))))</f>
        <v/>
      </c>
      <c r="W20" s="32">
        <f>IF(R20&lt;=0,0,MIN(R20,(U20-T20)+V20))</f>
        <v/>
      </c>
      <c r="X20" s="32">
        <f>IF(R20&lt;=0,0,MAX(0,R20-W20))</f>
        <v/>
      </c>
      <c r="Y20" s="32">
        <f>IF(OR($A20&gt;TermMonths,C7&lt;&gt;"Y"),0,AE19)</f>
        <v/>
      </c>
      <c r="Z20" s="31">
        <f>IF(Y20&lt;=0,0,IF($A20&lt;=E7,D7,F7))</f>
        <v/>
      </c>
      <c r="AA20" s="32">
        <f>IF(Y20&lt;=0,0,Y20*Z20/DayCount)</f>
        <v/>
      </c>
      <c r="AB20" s="32">
        <f>IF(Y20&lt;=0,0,MIN(Y20+AA20,IF(G7="InterestOnly",AA20,IF(G7="FixedAmount",IF($A20&lt;=E7,H7,I7),IF(OR($A20=1,$A20=E7+1),PMT(Z20/DayCount,MAX(TermMonths-$A20+1,1),-Y20),IF(AB19=0,PMT(Z20/DayCount,MAX(TermMonths-$A20+1,1),-Y20),AB19))))))</f>
        <v/>
      </c>
      <c r="AC20" s="32">
        <f>IF(OR(Y20&lt;=0,$A20&lt;&gt;J7,J7=0),0,MIN(MAX(0,K7-L7*Y20),MAX(0,Y20-(AB20-AA20))))</f>
        <v/>
      </c>
      <c r="AD20" s="32">
        <f>IF(Y20&lt;=0,0,MIN(Y20,(AB20-AA20)+AC20))</f>
        <v/>
      </c>
      <c r="AE20" s="32">
        <f>IF(Y20&lt;=0,0,MAX(0,Y20-AD20))</f>
        <v/>
      </c>
      <c r="AF20" s="32">
        <f>IF(OR($A20&gt;TermMonths,C8&lt;&gt;"Y"),0,AL19)</f>
        <v/>
      </c>
      <c r="AG20" s="31">
        <f>IF(AF20&lt;=0,0,IF($A20&lt;=E8,D8,F8))</f>
        <v/>
      </c>
      <c r="AH20" s="32">
        <f>IF(AF20&lt;=0,0,AF20*AG20/DayCount)</f>
        <v/>
      </c>
      <c r="AI20" s="32">
        <f>IF(AF20&lt;=0,0,MIN(AF20+AH20,IF(G8="InterestOnly",AH20,IF(G8="FixedAmount",IF($A20&lt;=E8,H8,I8),IF(OR($A20=1,$A20=E8+1),PMT(AG20/DayCount,MAX(TermMonths-$A20+1,1),-AF20),IF(AI19=0,PMT(AG20/DayCount,MAX(TermMonths-$A20+1,1),-AF20),AI19))))))</f>
        <v/>
      </c>
      <c r="AJ20" s="32">
        <f>IF(OR(AF20&lt;=0,$A20&lt;&gt;J8,J8=0),0,MIN(MAX(0,K8-L8*AF20),MAX(0,AF20-(AI20-AH20))))</f>
        <v/>
      </c>
      <c r="AK20" s="32">
        <f>IF(AF20&lt;=0,0,MIN(AF20,(AI20-AH20)+AJ20))</f>
        <v/>
      </c>
      <c r="AL20" s="32">
        <f>IF(AF20&lt;=0,0,MAX(0,AF20-AK20))</f>
        <v/>
      </c>
      <c r="AM20" s="32">
        <f>IF(OR($A20&gt;TermMonths,C9&lt;&gt;"Y"),0,AS19)</f>
        <v/>
      </c>
      <c r="AN20" s="31">
        <f>IF(AM20&lt;=0,0,IF($A20&lt;=E9,D9,F9))</f>
        <v/>
      </c>
      <c r="AO20" s="32">
        <f>IF(AM20&lt;=0,0,AM20*AN20/DayCount)</f>
        <v/>
      </c>
      <c r="AP20" s="32">
        <f>IF(AM20&lt;=0,0,MIN(AM20+AO20,IF(G9="InterestOnly",AO20,IF(G9="FixedAmount",IF($A20&lt;=E9,H9,I9),IF(OR($A20=1,$A20=E9+1),PMT(AN20/DayCount,MAX(TermMonths-$A20+1,1),-AM20),IF(AP19=0,PMT(AN20/DayCount,MAX(TermMonths-$A20+1,1),-AM20),AP19))))))</f>
        <v/>
      </c>
      <c r="AQ20" s="32">
        <f>IF(OR(AM20&lt;=0,$A20&lt;&gt;J9,J9=0),0,MIN(MAX(0,K9-L9*AM20),MAX(0,AM20-(AP20-AO20))))</f>
        <v/>
      </c>
      <c r="AR20" s="32">
        <f>IF(AM20&lt;=0,0,MIN(AM20,(AP20-AO20)+AQ20))</f>
        <v/>
      </c>
      <c r="AS20" s="32">
        <f>IF(AM20&lt;=0,0,MAX(0,AM20-AR20))</f>
        <v/>
      </c>
    </row>
    <row r="21">
      <c r="A21" s="33" t="n">
        <v>8</v>
      </c>
      <c r="B21" s="34">
        <f>IF(A21&gt;TermMonths,"",EDATE(StartDate,A21-1))</f>
        <v/>
      </c>
      <c r="C21" s="33">
        <f>IF(B21="","",YEAR(B21))</f>
        <v/>
      </c>
      <c r="D21" s="32">
        <f>IF(OR($A21&gt;TermMonths,C4&lt;&gt;"Y"),0,J20)</f>
        <v/>
      </c>
      <c r="E21" s="31">
        <f>IF(D21&lt;=0,0,IF($A21&lt;=E4,D4,F4))</f>
        <v/>
      </c>
      <c r="F21" s="32">
        <f>IF(D21&lt;=0,0,D21*E21/DayCount)</f>
        <v/>
      </c>
      <c r="G21" s="32">
        <f>IF(D21&lt;=0,0,MIN(D21+F21,IF(G4="InterestOnly",F21,IF(G4="FixedAmount",IF($A21&lt;=E4,H4,I4),IF(OR($A21=1,$A21=E4+1),PMT(E21/DayCount,MAX(TermMonths-$A21+1,1),-D21),IF(G20=0,PMT(E21/DayCount,MAX(TermMonths-$A21+1,1),-D21),G20))))))</f>
        <v/>
      </c>
      <c r="H21" s="32">
        <f>IF(OR(D21&lt;=0,$A21&lt;&gt;J4,J4=0),0,MIN(MAX(0,K4-L4*D21),MAX(0,D21-(G21-F21))))</f>
        <v/>
      </c>
      <c r="I21" s="32">
        <f>IF(D21&lt;=0,0,MIN(D21,(G21-F21)+H21))</f>
        <v/>
      </c>
      <c r="J21" s="32">
        <f>IF(D21&lt;=0,0,MAX(0,D21-I21))</f>
        <v/>
      </c>
      <c r="K21" s="32">
        <f>IF(OR($A21&gt;TermMonths,C5&lt;&gt;"Y"),0,Q20)</f>
        <v/>
      </c>
      <c r="L21" s="31">
        <f>IF(K21&lt;=0,0,IF($A21&lt;=E5,D5,F5))</f>
        <v/>
      </c>
      <c r="M21" s="32">
        <f>IF(K21&lt;=0,0,K21*L21/DayCount)</f>
        <v/>
      </c>
      <c r="N21" s="32">
        <f>IF(K21&lt;=0,0,MIN(K21+M21,IF(G5="InterestOnly",M21,IF(G5="FixedAmount",IF($A21&lt;=E5,H5,I5),IF(OR($A21=1,$A21=E5+1),PMT(L21/DayCount,MAX(TermMonths-$A21+1,1),-K21),IF(N20=0,PMT(L21/DayCount,MAX(TermMonths-$A21+1,1),-K21),N20))))))</f>
        <v/>
      </c>
      <c r="O21" s="32">
        <f>IF(OR(K21&lt;=0,$A21&lt;&gt;J5,J5=0),0,MIN(MAX(0,K5-L5*K21),MAX(0,K21-(N21-M21))))</f>
        <v/>
      </c>
      <c r="P21" s="32">
        <f>IF(K21&lt;=0,0,MIN(K21,(N21-M21)+O21))</f>
        <v/>
      </c>
      <c r="Q21" s="32">
        <f>IF(K21&lt;=0,0,MAX(0,K21-P21))</f>
        <v/>
      </c>
      <c r="R21" s="32">
        <f>IF(OR($A21&gt;TermMonths,C6&lt;&gt;"Y"),0,X20)</f>
        <v/>
      </c>
      <c r="S21" s="31">
        <f>IF(R21&lt;=0,0,IF($A21&lt;=E6,D6,F6))</f>
        <v/>
      </c>
      <c r="T21" s="32">
        <f>IF(R21&lt;=0,0,R21*S21/DayCount)</f>
        <v/>
      </c>
      <c r="U21" s="32">
        <f>IF(R21&lt;=0,0,MIN(R21+T21,IF(G6="InterestOnly",T21,IF(G6="FixedAmount",IF($A21&lt;=E6,H6,I6),IF(OR($A21=1,$A21=E6+1),PMT(S21/DayCount,MAX(TermMonths-$A21+1,1),-R21),IF(U20=0,PMT(S21/DayCount,MAX(TermMonths-$A21+1,1),-R21),U20))))))</f>
        <v/>
      </c>
      <c r="V21" s="32">
        <f>IF(OR(R21&lt;=0,$A21&lt;&gt;J6,J6=0),0,MIN(MAX(0,K6-L6*R21),MAX(0,R21-(U21-T21))))</f>
        <v/>
      </c>
      <c r="W21" s="32">
        <f>IF(R21&lt;=0,0,MIN(R21,(U21-T21)+V21))</f>
        <v/>
      </c>
      <c r="X21" s="32">
        <f>IF(R21&lt;=0,0,MAX(0,R21-W21))</f>
        <v/>
      </c>
      <c r="Y21" s="32">
        <f>IF(OR($A21&gt;TermMonths,C7&lt;&gt;"Y"),0,AE20)</f>
        <v/>
      </c>
      <c r="Z21" s="31">
        <f>IF(Y21&lt;=0,0,IF($A21&lt;=E7,D7,F7))</f>
        <v/>
      </c>
      <c r="AA21" s="32">
        <f>IF(Y21&lt;=0,0,Y21*Z21/DayCount)</f>
        <v/>
      </c>
      <c r="AB21" s="32">
        <f>IF(Y21&lt;=0,0,MIN(Y21+AA21,IF(G7="InterestOnly",AA21,IF(G7="FixedAmount",IF($A21&lt;=E7,H7,I7),IF(OR($A21=1,$A21=E7+1),PMT(Z21/DayCount,MAX(TermMonths-$A21+1,1),-Y21),IF(AB20=0,PMT(Z21/DayCount,MAX(TermMonths-$A21+1,1),-Y21),AB20))))))</f>
        <v/>
      </c>
      <c r="AC21" s="32">
        <f>IF(OR(Y21&lt;=0,$A21&lt;&gt;J7,J7=0),0,MIN(MAX(0,K7-L7*Y21),MAX(0,Y21-(AB21-AA21))))</f>
        <v/>
      </c>
      <c r="AD21" s="32">
        <f>IF(Y21&lt;=0,0,MIN(Y21,(AB21-AA21)+AC21))</f>
        <v/>
      </c>
      <c r="AE21" s="32">
        <f>IF(Y21&lt;=0,0,MAX(0,Y21-AD21))</f>
        <v/>
      </c>
      <c r="AF21" s="32">
        <f>IF(OR($A21&gt;TermMonths,C8&lt;&gt;"Y"),0,AL20)</f>
        <v/>
      </c>
      <c r="AG21" s="31">
        <f>IF(AF21&lt;=0,0,IF($A21&lt;=E8,D8,F8))</f>
        <v/>
      </c>
      <c r="AH21" s="32">
        <f>IF(AF21&lt;=0,0,AF21*AG21/DayCount)</f>
        <v/>
      </c>
      <c r="AI21" s="32">
        <f>IF(AF21&lt;=0,0,MIN(AF21+AH21,IF(G8="InterestOnly",AH21,IF(G8="FixedAmount",IF($A21&lt;=E8,H8,I8),IF(OR($A21=1,$A21=E8+1),PMT(AG21/DayCount,MAX(TermMonths-$A21+1,1),-AF21),IF(AI20=0,PMT(AG21/DayCount,MAX(TermMonths-$A21+1,1),-AF21),AI20))))))</f>
        <v/>
      </c>
      <c r="AJ21" s="32">
        <f>IF(OR(AF21&lt;=0,$A21&lt;&gt;J8,J8=0),0,MIN(MAX(0,K8-L8*AF21),MAX(0,AF21-(AI21-AH21))))</f>
        <v/>
      </c>
      <c r="AK21" s="32">
        <f>IF(AF21&lt;=0,0,MIN(AF21,(AI21-AH21)+AJ21))</f>
        <v/>
      </c>
      <c r="AL21" s="32">
        <f>IF(AF21&lt;=0,0,MAX(0,AF21-AK21))</f>
        <v/>
      </c>
      <c r="AM21" s="32">
        <f>IF(OR($A21&gt;TermMonths,C9&lt;&gt;"Y"),0,AS20)</f>
        <v/>
      </c>
      <c r="AN21" s="31">
        <f>IF(AM21&lt;=0,0,IF($A21&lt;=E9,D9,F9))</f>
        <v/>
      </c>
      <c r="AO21" s="32">
        <f>IF(AM21&lt;=0,0,AM21*AN21/DayCount)</f>
        <v/>
      </c>
      <c r="AP21" s="32">
        <f>IF(AM21&lt;=0,0,MIN(AM21+AO21,IF(G9="InterestOnly",AO21,IF(G9="FixedAmount",IF($A21&lt;=E9,H9,I9),IF(OR($A21=1,$A21=E9+1),PMT(AN21/DayCount,MAX(TermMonths-$A21+1,1),-AM21),IF(AP20=0,PMT(AN21/DayCount,MAX(TermMonths-$A21+1,1),-AM21),AP20))))))</f>
        <v/>
      </c>
      <c r="AQ21" s="32">
        <f>IF(OR(AM21&lt;=0,$A21&lt;&gt;J9,J9=0),0,MIN(MAX(0,K9-L9*AM21),MAX(0,AM21-(AP21-AO21))))</f>
        <v/>
      </c>
      <c r="AR21" s="32">
        <f>IF(AM21&lt;=0,0,MIN(AM21,(AP21-AO21)+AQ21))</f>
        <v/>
      </c>
      <c r="AS21" s="32">
        <f>IF(AM21&lt;=0,0,MAX(0,AM21-AR21))</f>
        <v/>
      </c>
    </row>
    <row r="22">
      <c r="A22" s="33" t="n">
        <v>9</v>
      </c>
      <c r="B22" s="34">
        <f>IF(A22&gt;TermMonths,"",EDATE(StartDate,A22-1))</f>
        <v/>
      </c>
      <c r="C22" s="33">
        <f>IF(B22="","",YEAR(B22))</f>
        <v/>
      </c>
      <c r="D22" s="32">
        <f>IF(OR($A22&gt;TermMonths,C4&lt;&gt;"Y"),0,J21)</f>
        <v/>
      </c>
      <c r="E22" s="31">
        <f>IF(D22&lt;=0,0,IF($A22&lt;=E4,D4,F4))</f>
        <v/>
      </c>
      <c r="F22" s="32">
        <f>IF(D22&lt;=0,0,D22*E22/DayCount)</f>
        <v/>
      </c>
      <c r="G22" s="32">
        <f>IF(D22&lt;=0,0,MIN(D22+F22,IF(G4="InterestOnly",F22,IF(G4="FixedAmount",IF($A22&lt;=E4,H4,I4),IF(OR($A22=1,$A22=E4+1),PMT(E22/DayCount,MAX(TermMonths-$A22+1,1),-D22),IF(G21=0,PMT(E22/DayCount,MAX(TermMonths-$A22+1,1),-D22),G21))))))</f>
        <v/>
      </c>
      <c r="H22" s="32">
        <f>IF(OR(D22&lt;=0,$A22&lt;&gt;J4,J4=0),0,MIN(MAX(0,K4-L4*D22),MAX(0,D22-(G22-F22))))</f>
        <v/>
      </c>
      <c r="I22" s="32">
        <f>IF(D22&lt;=0,0,MIN(D22,(G22-F22)+H22))</f>
        <v/>
      </c>
      <c r="J22" s="32">
        <f>IF(D22&lt;=0,0,MAX(0,D22-I22))</f>
        <v/>
      </c>
      <c r="K22" s="32">
        <f>IF(OR($A22&gt;TermMonths,C5&lt;&gt;"Y"),0,Q21)</f>
        <v/>
      </c>
      <c r="L22" s="31">
        <f>IF(K22&lt;=0,0,IF($A22&lt;=E5,D5,F5))</f>
        <v/>
      </c>
      <c r="M22" s="32">
        <f>IF(K22&lt;=0,0,K22*L22/DayCount)</f>
        <v/>
      </c>
      <c r="N22" s="32">
        <f>IF(K22&lt;=0,0,MIN(K22+M22,IF(G5="InterestOnly",M22,IF(G5="FixedAmount",IF($A22&lt;=E5,H5,I5),IF(OR($A22=1,$A22=E5+1),PMT(L22/DayCount,MAX(TermMonths-$A22+1,1),-K22),IF(N21=0,PMT(L22/DayCount,MAX(TermMonths-$A22+1,1),-K22),N21))))))</f>
        <v/>
      </c>
      <c r="O22" s="32">
        <f>IF(OR(K22&lt;=0,$A22&lt;&gt;J5,J5=0),0,MIN(MAX(0,K5-L5*K22),MAX(0,K22-(N22-M22))))</f>
        <v/>
      </c>
      <c r="P22" s="32">
        <f>IF(K22&lt;=0,0,MIN(K22,(N22-M22)+O22))</f>
        <v/>
      </c>
      <c r="Q22" s="32">
        <f>IF(K22&lt;=0,0,MAX(0,K22-P22))</f>
        <v/>
      </c>
      <c r="R22" s="32">
        <f>IF(OR($A22&gt;TermMonths,C6&lt;&gt;"Y"),0,X21)</f>
        <v/>
      </c>
      <c r="S22" s="31">
        <f>IF(R22&lt;=0,0,IF($A22&lt;=E6,D6,F6))</f>
        <v/>
      </c>
      <c r="T22" s="32">
        <f>IF(R22&lt;=0,0,R22*S22/DayCount)</f>
        <v/>
      </c>
      <c r="U22" s="32">
        <f>IF(R22&lt;=0,0,MIN(R22+T22,IF(G6="InterestOnly",T22,IF(G6="FixedAmount",IF($A22&lt;=E6,H6,I6),IF(OR($A22=1,$A22=E6+1),PMT(S22/DayCount,MAX(TermMonths-$A22+1,1),-R22),IF(U21=0,PMT(S22/DayCount,MAX(TermMonths-$A22+1,1),-R22),U21))))))</f>
        <v/>
      </c>
      <c r="V22" s="32">
        <f>IF(OR(R22&lt;=0,$A22&lt;&gt;J6,J6=0),0,MIN(MAX(0,K6-L6*R22),MAX(0,R22-(U22-T22))))</f>
        <v/>
      </c>
      <c r="W22" s="32">
        <f>IF(R22&lt;=0,0,MIN(R22,(U22-T22)+V22))</f>
        <v/>
      </c>
      <c r="X22" s="32">
        <f>IF(R22&lt;=0,0,MAX(0,R22-W22))</f>
        <v/>
      </c>
      <c r="Y22" s="32">
        <f>IF(OR($A22&gt;TermMonths,C7&lt;&gt;"Y"),0,AE21)</f>
        <v/>
      </c>
      <c r="Z22" s="31">
        <f>IF(Y22&lt;=0,0,IF($A22&lt;=E7,D7,F7))</f>
        <v/>
      </c>
      <c r="AA22" s="32">
        <f>IF(Y22&lt;=0,0,Y22*Z22/DayCount)</f>
        <v/>
      </c>
      <c r="AB22" s="32">
        <f>IF(Y22&lt;=0,0,MIN(Y22+AA22,IF(G7="InterestOnly",AA22,IF(G7="FixedAmount",IF($A22&lt;=E7,H7,I7),IF(OR($A22=1,$A22=E7+1),PMT(Z22/DayCount,MAX(TermMonths-$A22+1,1),-Y22),IF(AB21=0,PMT(Z22/DayCount,MAX(TermMonths-$A22+1,1),-Y22),AB21))))))</f>
        <v/>
      </c>
      <c r="AC22" s="32">
        <f>IF(OR(Y22&lt;=0,$A22&lt;&gt;J7,J7=0),0,MIN(MAX(0,K7-L7*Y22),MAX(0,Y22-(AB22-AA22))))</f>
        <v/>
      </c>
      <c r="AD22" s="32">
        <f>IF(Y22&lt;=0,0,MIN(Y22,(AB22-AA22)+AC22))</f>
        <v/>
      </c>
      <c r="AE22" s="32">
        <f>IF(Y22&lt;=0,0,MAX(0,Y22-AD22))</f>
        <v/>
      </c>
      <c r="AF22" s="32">
        <f>IF(OR($A22&gt;TermMonths,C8&lt;&gt;"Y"),0,AL21)</f>
        <v/>
      </c>
      <c r="AG22" s="31">
        <f>IF(AF22&lt;=0,0,IF($A22&lt;=E8,D8,F8))</f>
        <v/>
      </c>
      <c r="AH22" s="32">
        <f>IF(AF22&lt;=0,0,AF22*AG22/DayCount)</f>
        <v/>
      </c>
      <c r="AI22" s="32">
        <f>IF(AF22&lt;=0,0,MIN(AF22+AH22,IF(G8="InterestOnly",AH22,IF(G8="FixedAmount",IF($A22&lt;=E8,H8,I8),IF(OR($A22=1,$A22=E8+1),PMT(AG22/DayCount,MAX(TermMonths-$A22+1,1),-AF22),IF(AI21=0,PMT(AG22/DayCount,MAX(TermMonths-$A22+1,1),-AF22),AI21))))))</f>
        <v/>
      </c>
      <c r="AJ22" s="32">
        <f>IF(OR(AF22&lt;=0,$A22&lt;&gt;J8,J8=0),0,MIN(MAX(0,K8-L8*AF22),MAX(0,AF22-(AI22-AH22))))</f>
        <v/>
      </c>
      <c r="AK22" s="32">
        <f>IF(AF22&lt;=0,0,MIN(AF22,(AI22-AH22)+AJ22))</f>
        <v/>
      </c>
      <c r="AL22" s="32">
        <f>IF(AF22&lt;=0,0,MAX(0,AF22-AK22))</f>
        <v/>
      </c>
      <c r="AM22" s="32">
        <f>IF(OR($A22&gt;TermMonths,C9&lt;&gt;"Y"),0,AS21)</f>
        <v/>
      </c>
      <c r="AN22" s="31">
        <f>IF(AM22&lt;=0,0,IF($A22&lt;=E9,D9,F9))</f>
        <v/>
      </c>
      <c r="AO22" s="32">
        <f>IF(AM22&lt;=0,0,AM22*AN22/DayCount)</f>
        <v/>
      </c>
      <c r="AP22" s="32">
        <f>IF(AM22&lt;=0,0,MIN(AM22+AO22,IF(G9="InterestOnly",AO22,IF(G9="FixedAmount",IF($A22&lt;=E9,H9,I9),IF(OR($A22=1,$A22=E9+1),PMT(AN22/DayCount,MAX(TermMonths-$A22+1,1),-AM22),IF(AP21=0,PMT(AN22/DayCount,MAX(TermMonths-$A22+1,1),-AM22),AP21))))))</f>
        <v/>
      </c>
      <c r="AQ22" s="32">
        <f>IF(OR(AM22&lt;=0,$A22&lt;&gt;J9,J9=0),0,MIN(MAX(0,K9-L9*AM22),MAX(0,AM22-(AP22-AO22))))</f>
        <v/>
      </c>
      <c r="AR22" s="32">
        <f>IF(AM22&lt;=0,0,MIN(AM22,(AP22-AO22)+AQ22))</f>
        <v/>
      </c>
      <c r="AS22" s="32">
        <f>IF(AM22&lt;=0,0,MAX(0,AM22-AR22))</f>
        <v/>
      </c>
    </row>
    <row r="23">
      <c r="A23" s="33" t="n">
        <v>10</v>
      </c>
      <c r="B23" s="34">
        <f>IF(A23&gt;TermMonths,"",EDATE(StartDate,A23-1))</f>
        <v/>
      </c>
      <c r="C23" s="33">
        <f>IF(B23="","",YEAR(B23))</f>
        <v/>
      </c>
      <c r="D23" s="32">
        <f>IF(OR($A23&gt;TermMonths,C4&lt;&gt;"Y"),0,J22)</f>
        <v/>
      </c>
      <c r="E23" s="31">
        <f>IF(D23&lt;=0,0,IF($A23&lt;=E4,D4,F4))</f>
        <v/>
      </c>
      <c r="F23" s="32">
        <f>IF(D23&lt;=0,0,D23*E23/DayCount)</f>
        <v/>
      </c>
      <c r="G23" s="32">
        <f>IF(D23&lt;=0,0,MIN(D23+F23,IF(G4="InterestOnly",F23,IF(G4="FixedAmount",IF($A23&lt;=E4,H4,I4),IF(OR($A23=1,$A23=E4+1),PMT(E23/DayCount,MAX(TermMonths-$A23+1,1),-D23),IF(G22=0,PMT(E23/DayCount,MAX(TermMonths-$A23+1,1),-D23),G22))))))</f>
        <v/>
      </c>
      <c r="H23" s="32">
        <f>IF(OR(D23&lt;=0,$A23&lt;&gt;J4,J4=0),0,MIN(MAX(0,K4-L4*D23),MAX(0,D23-(G23-F23))))</f>
        <v/>
      </c>
      <c r="I23" s="32">
        <f>IF(D23&lt;=0,0,MIN(D23,(G23-F23)+H23))</f>
        <v/>
      </c>
      <c r="J23" s="32">
        <f>IF(D23&lt;=0,0,MAX(0,D23-I23))</f>
        <v/>
      </c>
      <c r="K23" s="32">
        <f>IF(OR($A23&gt;TermMonths,C5&lt;&gt;"Y"),0,Q22)</f>
        <v/>
      </c>
      <c r="L23" s="31">
        <f>IF(K23&lt;=0,0,IF($A23&lt;=E5,D5,F5))</f>
        <v/>
      </c>
      <c r="M23" s="32">
        <f>IF(K23&lt;=0,0,K23*L23/DayCount)</f>
        <v/>
      </c>
      <c r="N23" s="32">
        <f>IF(K23&lt;=0,0,MIN(K23+M23,IF(G5="InterestOnly",M23,IF(G5="FixedAmount",IF($A23&lt;=E5,H5,I5),IF(OR($A23=1,$A23=E5+1),PMT(L23/DayCount,MAX(TermMonths-$A23+1,1),-K23),IF(N22=0,PMT(L23/DayCount,MAX(TermMonths-$A23+1,1),-K23),N22))))))</f>
        <v/>
      </c>
      <c r="O23" s="32">
        <f>IF(OR(K23&lt;=0,$A23&lt;&gt;J5,J5=0),0,MIN(MAX(0,K5-L5*K23),MAX(0,K23-(N23-M23))))</f>
        <v/>
      </c>
      <c r="P23" s="32">
        <f>IF(K23&lt;=0,0,MIN(K23,(N23-M23)+O23))</f>
        <v/>
      </c>
      <c r="Q23" s="32">
        <f>IF(K23&lt;=0,0,MAX(0,K23-P23))</f>
        <v/>
      </c>
      <c r="R23" s="32">
        <f>IF(OR($A23&gt;TermMonths,C6&lt;&gt;"Y"),0,X22)</f>
        <v/>
      </c>
      <c r="S23" s="31">
        <f>IF(R23&lt;=0,0,IF($A23&lt;=E6,D6,F6))</f>
        <v/>
      </c>
      <c r="T23" s="32">
        <f>IF(R23&lt;=0,0,R23*S23/DayCount)</f>
        <v/>
      </c>
      <c r="U23" s="32">
        <f>IF(R23&lt;=0,0,MIN(R23+T23,IF(G6="InterestOnly",T23,IF(G6="FixedAmount",IF($A23&lt;=E6,H6,I6),IF(OR($A23=1,$A23=E6+1),PMT(S23/DayCount,MAX(TermMonths-$A23+1,1),-R23),IF(U22=0,PMT(S23/DayCount,MAX(TermMonths-$A23+1,1),-R23),U22))))))</f>
        <v/>
      </c>
      <c r="V23" s="32">
        <f>IF(OR(R23&lt;=0,$A23&lt;&gt;J6,J6=0),0,MIN(MAX(0,K6-L6*R23),MAX(0,R23-(U23-T23))))</f>
        <v/>
      </c>
      <c r="W23" s="32">
        <f>IF(R23&lt;=0,0,MIN(R23,(U23-T23)+V23))</f>
        <v/>
      </c>
      <c r="X23" s="32">
        <f>IF(R23&lt;=0,0,MAX(0,R23-W23))</f>
        <v/>
      </c>
      <c r="Y23" s="32">
        <f>IF(OR($A23&gt;TermMonths,C7&lt;&gt;"Y"),0,AE22)</f>
        <v/>
      </c>
      <c r="Z23" s="31">
        <f>IF(Y23&lt;=0,0,IF($A23&lt;=E7,D7,F7))</f>
        <v/>
      </c>
      <c r="AA23" s="32">
        <f>IF(Y23&lt;=0,0,Y23*Z23/DayCount)</f>
        <v/>
      </c>
      <c r="AB23" s="32">
        <f>IF(Y23&lt;=0,0,MIN(Y23+AA23,IF(G7="InterestOnly",AA23,IF(G7="FixedAmount",IF($A23&lt;=E7,H7,I7),IF(OR($A23=1,$A23=E7+1),PMT(Z23/DayCount,MAX(TermMonths-$A23+1,1),-Y23),IF(AB22=0,PMT(Z23/DayCount,MAX(TermMonths-$A23+1,1),-Y23),AB22))))))</f>
        <v/>
      </c>
      <c r="AC23" s="32">
        <f>IF(OR(Y23&lt;=0,$A23&lt;&gt;J7,J7=0),0,MIN(MAX(0,K7-L7*Y23),MAX(0,Y23-(AB23-AA23))))</f>
        <v/>
      </c>
      <c r="AD23" s="32">
        <f>IF(Y23&lt;=0,0,MIN(Y23,(AB23-AA23)+AC23))</f>
        <v/>
      </c>
      <c r="AE23" s="32">
        <f>IF(Y23&lt;=0,0,MAX(0,Y23-AD23))</f>
        <v/>
      </c>
      <c r="AF23" s="32">
        <f>IF(OR($A23&gt;TermMonths,C8&lt;&gt;"Y"),0,AL22)</f>
        <v/>
      </c>
      <c r="AG23" s="31">
        <f>IF(AF23&lt;=0,0,IF($A23&lt;=E8,D8,F8))</f>
        <v/>
      </c>
      <c r="AH23" s="32">
        <f>IF(AF23&lt;=0,0,AF23*AG23/DayCount)</f>
        <v/>
      </c>
      <c r="AI23" s="32">
        <f>IF(AF23&lt;=0,0,MIN(AF23+AH23,IF(G8="InterestOnly",AH23,IF(G8="FixedAmount",IF($A23&lt;=E8,H8,I8),IF(OR($A23=1,$A23=E8+1),PMT(AG23/DayCount,MAX(TermMonths-$A23+1,1),-AF23),IF(AI22=0,PMT(AG23/DayCount,MAX(TermMonths-$A23+1,1),-AF23),AI22))))))</f>
        <v/>
      </c>
      <c r="AJ23" s="32">
        <f>IF(OR(AF23&lt;=0,$A23&lt;&gt;J8,J8=0),0,MIN(MAX(0,K8-L8*AF23),MAX(0,AF23-(AI23-AH23))))</f>
        <v/>
      </c>
      <c r="AK23" s="32">
        <f>IF(AF23&lt;=0,0,MIN(AF23,(AI23-AH23)+AJ23))</f>
        <v/>
      </c>
      <c r="AL23" s="32">
        <f>IF(AF23&lt;=0,0,MAX(0,AF23-AK23))</f>
        <v/>
      </c>
      <c r="AM23" s="32">
        <f>IF(OR($A23&gt;TermMonths,C9&lt;&gt;"Y"),0,AS22)</f>
        <v/>
      </c>
      <c r="AN23" s="31">
        <f>IF(AM23&lt;=0,0,IF($A23&lt;=E9,D9,F9))</f>
        <v/>
      </c>
      <c r="AO23" s="32">
        <f>IF(AM23&lt;=0,0,AM23*AN23/DayCount)</f>
        <v/>
      </c>
      <c r="AP23" s="32">
        <f>IF(AM23&lt;=0,0,MIN(AM23+AO23,IF(G9="InterestOnly",AO23,IF(G9="FixedAmount",IF($A23&lt;=E9,H9,I9),IF(OR($A23=1,$A23=E9+1),PMT(AN23/DayCount,MAX(TermMonths-$A23+1,1),-AM23),IF(AP22=0,PMT(AN23/DayCount,MAX(TermMonths-$A23+1,1),-AM23),AP22))))))</f>
        <v/>
      </c>
      <c r="AQ23" s="32">
        <f>IF(OR(AM23&lt;=0,$A23&lt;&gt;J9,J9=0),0,MIN(MAX(0,K9-L9*AM23),MAX(0,AM23-(AP23-AO23))))</f>
        <v/>
      </c>
      <c r="AR23" s="32">
        <f>IF(AM23&lt;=0,0,MIN(AM23,(AP23-AO23)+AQ23))</f>
        <v/>
      </c>
      <c r="AS23" s="32">
        <f>IF(AM23&lt;=0,0,MAX(0,AM23-AR23))</f>
        <v/>
      </c>
    </row>
    <row r="24">
      <c r="A24" s="33" t="n">
        <v>11</v>
      </c>
      <c r="B24" s="34">
        <f>IF(A24&gt;TermMonths,"",EDATE(StartDate,A24-1))</f>
        <v/>
      </c>
      <c r="C24" s="33">
        <f>IF(B24="","",YEAR(B24))</f>
        <v/>
      </c>
      <c r="D24" s="32">
        <f>IF(OR($A24&gt;TermMonths,C4&lt;&gt;"Y"),0,J23)</f>
        <v/>
      </c>
      <c r="E24" s="31">
        <f>IF(D24&lt;=0,0,IF($A24&lt;=E4,D4,F4))</f>
        <v/>
      </c>
      <c r="F24" s="32">
        <f>IF(D24&lt;=0,0,D24*E24/DayCount)</f>
        <v/>
      </c>
      <c r="G24" s="32">
        <f>IF(D24&lt;=0,0,MIN(D24+F24,IF(G4="InterestOnly",F24,IF(G4="FixedAmount",IF($A24&lt;=E4,H4,I4),IF(OR($A24=1,$A24=E4+1),PMT(E24/DayCount,MAX(TermMonths-$A24+1,1),-D24),IF(G23=0,PMT(E24/DayCount,MAX(TermMonths-$A24+1,1),-D24),G23))))))</f>
        <v/>
      </c>
      <c r="H24" s="32">
        <f>IF(OR(D24&lt;=0,$A24&lt;&gt;J4,J4=0),0,MIN(MAX(0,K4-L4*D24),MAX(0,D24-(G24-F24))))</f>
        <v/>
      </c>
      <c r="I24" s="32">
        <f>IF(D24&lt;=0,0,MIN(D24,(G24-F24)+H24))</f>
        <v/>
      </c>
      <c r="J24" s="32">
        <f>IF(D24&lt;=0,0,MAX(0,D24-I24))</f>
        <v/>
      </c>
      <c r="K24" s="32">
        <f>IF(OR($A24&gt;TermMonths,C5&lt;&gt;"Y"),0,Q23)</f>
        <v/>
      </c>
      <c r="L24" s="31">
        <f>IF(K24&lt;=0,0,IF($A24&lt;=E5,D5,F5))</f>
        <v/>
      </c>
      <c r="M24" s="32">
        <f>IF(K24&lt;=0,0,K24*L24/DayCount)</f>
        <v/>
      </c>
      <c r="N24" s="32">
        <f>IF(K24&lt;=0,0,MIN(K24+M24,IF(G5="InterestOnly",M24,IF(G5="FixedAmount",IF($A24&lt;=E5,H5,I5),IF(OR($A24=1,$A24=E5+1),PMT(L24/DayCount,MAX(TermMonths-$A24+1,1),-K24),IF(N23=0,PMT(L24/DayCount,MAX(TermMonths-$A24+1,1),-K24),N23))))))</f>
        <v/>
      </c>
      <c r="O24" s="32">
        <f>IF(OR(K24&lt;=0,$A24&lt;&gt;J5,J5=0),0,MIN(MAX(0,K5-L5*K24),MAX(0,K24-(N24-M24))))</f>
        <v/>
      </c>
      <c r="P24" s="32">
        <f>IF(K24&lt;=0,0,MIN(K24,(N24-M24)+O24))</f>
        <v/>
      </c>
      <c r="Q24" s="32">
        <f>IF(K24&lt;=0,0,MAX(0,K24-P24))</f>
        <v/>
      </c>
      <c r="R24" s="32">
        <f>IF(OR($A24&gt;TermMonths,C6&lt;&gt;"Y"),0,X23)</f>
        <v/>
      </c>
      <c r="S24" s="31">
        <f>IF(R24&lt;=0,0,IF($A24&lt;=E6,D6,F6))</f>
        <v/>
      </c>
      <c r="T24" s="32">
        <f>IF(R24&lt;=0,0,R24*S24/DayCount)</f>
        <v/>
      </c>
      <c r="U24" s="32">
        <f>IF(R24&lt;=0,0,MIN(R24+T24,IF(G6="InterestOnly",T24,IF(G6="FixedAmount",IF($A24&lt;=E6,H6,I6),IF(OR($A24=1,$A24=E6+1),PMT(S24/DayCount,MAX(TermMonths-$A24+1,1),-R24),IF(U23=0,PMT(S24/DayCount,MAX(TermMonths-$A24+1,1),-R24),U23))))))</f>
        <v/>
      </c>
      <c r="V24" s="32">
        <f>IF(OR(R24&lt;=0,$A24&lt;&gt;J6,J6=0),0,MIN(MAX(0,K6-L6*R24),MAX(0,R24-(U24-T24))))</f>
        <v/>
      </c>
      <c r="W24" s="32">
        <f>IF(R24&lt;=0,0,MIN(R24,(U24-T24)+V24))</f>
        <v/>
      </c>
      <c r="X24" s="32">
        <f>IF(R24&lt;=0,0,MAX(0,R24-W24))</f>
        <v/>
      </c>
      <c r="Y24" s="32">
        <f>IF(OR($A24&gt;TermMonths,C7&lt;&gt;"Y"),0,AE23)</f>
        <v/>
      </c>
      <c r="Z24" s="31">
        <f>IF(Y24&lt;=0,0,IF($A24&lt;=E7,D7,F7))</f>
        <v/>
      </c>
      <c r="AA24" s="32">
        <f>IF(Y24&lt;=0,0,Y24*Z24/DayCount)</f>
        <v/>
      </c>
      <c r="AB24" s="32">
        <f>IF(Y24&lt;=0,0,MIN(Y24+AA24,IF(G7="InterestOnly",AA24,IF(G7="FixedAmount",IF($A24&lt;=E7,H7,I7),IF(OR($A24=1,$A24=E7+1),PMT(Z24/DayCount,MAX(TermMonths-$A24+1,1),-Y24),IF(AB23=0,PMT(Z24/DayCount,MAX(TermMonths-$A24+1,1),-Y24),AB23))))))</f>
        <v/>
      </c>
      <c r="AC24" s="32">
        <f>IF(OR(Y24&lt;=0,$A24&lt;&gt;J7,J7=0),0,MIN(MAX(0,K7-L7*Y24),MAX(0,Y24-(AB24-AA24))))</f>
        <v/>
      </c>
      <c r="AD24" s="32">
        <f>IF(Y24&lt;=0,0,MIN(Y24,(AB24-AA24)+AC24))</f>
        <v/>
      </c>
      <c r="AE24" s="32">
        <f>IF(Y24&lt;=0,0,MAX(0,Y24-AD24))</f>
        <v/>
      </c>
      <c r="AF24" s="32">
        <f>IF(OR($A24&gt;TermMonths,C8&lt;&gt;"Y"),0,AL23)</f>
        <v/>
      </c>
      <c r="AG24" s="31">
        <f>IF(AF24&lt;=0,0,IF($A24&lt;=E8,D8,F8))</f>
        <v/>
      </c>
      <c r="AH24" s="32">
        <f>IF(AF24&lt;=0,0,AF24*AG24/DayCount)</f>
        <v/>
      </c>
      <c r="AI24" s="32">
        <f>IF(AF24&lt;=0,0,MIN(AF24+AH24,IF(G8="InterestOnly",AH24,IF(G8="FixedAmount",IF($A24&lt;=E8,H8,I8),IF(OR($A24=1,$A24=E8+1),PMT(AG24/DayCount,MAX(TermMonths-$A24+1,1),-AF24),IF(AI23=0,PMT(AG24/DayCount,MAX(TermMonths-$A24+1,1),-AF24),AI23))))))</f>
        <v/>
      </c>
      <c r="AJ24" s="32">
        <f>IF(OR(AF24&lt;=0,$A24&lt;&gt;J8,J8=0),0,MIN(MAX(0,K8-L8*AF24),MAX(0,AF24-(AI24-AH24))))</f>
        <v/>
      </c>
      <c r="AK24" s="32">
        <f>IF(AF24&lt;=0,0,MIN(AF24,(AI24-AH24)+AJ24))</f>
        <v/>
      </c>
      <c r="AL24" s="32">
        <f>IF(AF24&lt;=0,0,MAX(0,AF24-AK24))</f>
        <v/>
      </c>
      <c r="AM24" s="32">
        <f>IF(OR($A24&gt;TermMonths,C9&lt;&gt;"Y"),0,AS23)</f>
        <v/>
      </c>
      <c r="AN24" s="31">
        <f>IF(AM24&lt;=0,0,IF($A24&lt;=E9,D9,F9))</f>
        <v/>
      </c>
      <c r="AO24" s="32">
        <f>IF(AM24&lt;=0,0,AM24*AN24/DayCount)</f>
        <v/>
      </c>
      <c r="AP24" s="32">
        <f>IF(AM24&lt;=0,0,MIN(AM24+AO24,IF(G9="InterestOnly",AO24,IF(G9="FixedAmount",IF($A24&lt;=E9,H9,I9),IF(OR($A24=1,$A24=E9+1),PMT(AN24/DayCount,MAX(TermMonths-$A24+1,1),-AM24),IF(AP23=0,PMT(AN24/DayCount,MAX(TermMonths-$A24+1,1),-AM24),AP23))))))</f>
        <v/>
      </c>
      <c r="AQ24" s="32">
        <f>IF(OR(AM24&lt;=0,$A24&lt;&gt;J9,J9=0),0,MIN(MAX(0,K9-L9*AM24),MAX(0,AM24-(AP24-AO24))))</f>
        <v/>
      </c>
      <c r="AR24" s="32">
        <f>IF(AM24&lt;=0,0,MIN(AM24,(AP24-AO24)+AQ24))</f>
        <v/>
      </c>
      <c r="AS24" s="32">
        <f>IF(AM24&lt;=0,0,MAX(0,AM24-AR24))</f>
        <v/>
      </c>
    </row>
    <row r="25">
      <c r="A25" s="33" t="n">
        <v>12</v>
      </c>
      <c r="B25" s="34">
        <f>IF(A25&gt;TermMonths,"",EDATE(StartDate,A25-1))</f>
        <v/>
      </c>
      <c r="C25" s="33">
        <f>IF(B25="","",YEAR(B25))</f>
        <v/>
      </c>
      <c r="D25" s="32">
        <f>IF(OR($A25&gt;TermMonths,C4&lt;&gt;"Y"),0,J24)</f>
        <v/>
      </c>
      <c r="E25" s="31">
        <f>IF(D25&lt;=0,0,IF($A25&lt;=E4,D4,F4))</f>
        <v/>
      </c>
      <c r="F25" s="32">
        <f>IF(D25&lt;=0,0,D25*E25/DayCount)</f>
        <v/>
      </c>
      <c r="G25" s="32">
        <f>IF(D25&lt;=0,0,MIN(D25+F25,IF(G4="InterestOnly",F25,IF(G4="FixedAmount",IF($A25&lt;=E4,H4,I4),IF(OR($A25=1,$A25=E4+1),PMT(E25/DayCount,MAX(TermMonths-$A25+1,1),-D25),IF(G24=0,PMT(E25/DayCount,MAX(TermMonths-$A25+1,1),-D25),G24))))))</f>
        <v/>
      </c>
      <c r="H25" s="32">
        <f>IF(OR(D25&lt;=0,$A25&lt;&gt;J4,J4=0),0,MIN(MAX(0,K4-L4*D25),MAX(0,D25-(G25-F25))))</f>
        <v/>
      </c>
      <c r="I25" s="32">
        <f>IF(D25&lt;=0,0,MIN(D25,(G25-F25)+H25))</f>
        <v/>
      </c>
      <c r="J25" s="32">
        <f>IF(D25&lt;=0,0,MAX(0,D25-I25))</f>
        <v/>
      </c>
      <c r="K25" s="32">
        <f>IF(OR($A25&gt;TermMonths,C5&lt;&gt;"Y"),0,Q24)</f>
        <v/>
      </c>
      <c r="L25" s="31">
        <f>IF(K25&lt;=0,0,IF($A25&lt;=E5,D5,F5))</f>
        <v/>
      </c>
      <c r="M25" s="32">
        <f>IF(K25&lt;=0,0,K25*L25/DayCount)</f>
        <v/>
      </c>
      <c r="N25" s="32">
        <f>IF(K25&lt;=0,0,MIN(K25+M25,IF(G5="InterestOnly",M25,IF(G5="FixedAmount",IF($A25&lt;=E5,H5,I5),IF(OR($A25=1,$A25=E5+1),PMT(L25/DayCount,MAX(TermMonths-$A25+1,1),-K25),IF(N24=0,PMT(L25/DayCount,MAX(TermMonths-$A25+1,1),-K25),N24))))))</f>
        <v/>
      </c>
      <c r="O25" s="32">
        <f>IF(OR(K25&lt;=0,$A25&lt;&gt;J5,J5=0),0,MIN(MAX(0,K5-L5*K25),MAX(0,K25-(N25-M25))))</f>
        <v/>
      </c>
      <c r="P25" s="32">
        <f>IF(K25&lt;=0,0,MIN(K25,(N25-M25)+O25))</f>
        <v/>
      </c>
      <c r="Q25" s="32">
        <f>IF(K25&lt;=0,0,MAX(0,K25-P25))</f>
        <v/>
      </c>
      <c r="R25" s="32">
        <f>IF(OR($A25&gt;TermMonths,C6&lt;&gt;"Y"),0,X24)</f>
        <v/>
      </c>
      <c r="S25" s="31">
        <f>IF(R25&lt;=0,0,IF($A25&lt;=E6,D6,F6))</f>
        <v/>
      </c>
      <c r="T25" s="32">
        <f>IF(R25&lt;=0,0,R25*S25/DayCount)</f>
        <v/>
      </c>
      <c r="U25" s="32">
        <f>IF(R25&lt;=0,0,MIN(R25+T25,IF(G6="InterestOnly",T25,IF(G6="FixedAmount",IF($A25&lt;=E6,H6,I6),IF(OR($A25=1,$A25=E6+1),PMT(S25/DayCount,MAX(TermMonths-$A25+1,1),-R25),IF(U24=0,PMT(S25/DayCount,MAX(TermMonths-$A25+1,1),-R25),U24))))))</f>
        <v/>
      </c>
      <c r="V25" s="32">
        <f>IF(OR(R25&lt;=0,$A25&lt;&gt;J6,J6=0),0,MIN(MAX(0,K6-L6*R25),MAX(0,R25-(U25-T25))))</f>
        <v/>
      </c>
      <c r="W25" s="32">
        <f>IF(R25&lt;=0,0,MIN(R25,(U25-T25)+V25))</f>
        <v/>
      </c>
      <c r="X25" s="32">
        <f>IF(R25&lt;=0,0,MAX(0,R25-W25))</f>
        <v/>
      </c>
      <c r="Y25" s="32">
        <f>IF(OR($A25&gt;TermMonths,C7&lt;&gt;"Y"),0,AE24)</f>
        <v/>
      </c>
      <c r="Z25" s="31">
        <f>IF(Y25&lt;=0,0,IF($A25&lt;=E7,D7,F7))</f>
        <v/>
      </c>
      <c r="AA25" s="32">
        <f>IF(Y25&lt;=0,0,Y25*Z25/DayCount)</f>
        <v/>
      </c>
      <c r="AB25" s="32">
        <f>IF(Y25&lt;=0,0,MIN(Y25+AA25,IF(G7="InterestOnly",AA25,IF(G7="FixedAmount",IF($A25&lt;=E7,H7,I7),IF(OR($A25=1,$A25=E7+1),PMT(Z25/DayCount,MAX(TermMonths-$A25+1,1),-Y25),IF(AB24=0,PMT(Z25/DayCount,MAX(TermMonths-$A25+1,1),-Y25),AB24))))))</f>
        <v/>
      </c>
      <c r="AC25" s="32">
        <f>IF(OR(Y25&lt;=0,$A25&lt;&gt;J7,J7=0),0,MIN(MAX(0,K7-L7*Y25),MAX(0,Y25-(AB25-AA25))))</f>
        <v/>
      </c>
      <c r="AD25" s="32">
        <f>IF(Y25&lt;=0,0,MIN(Y25,(AB25-AA25)+AC25))</f>
        <v/>
      </c>
      <c r="AE25" s="32">
        <f>IF(Y25&lt;=0,0,MAX(0,Y25-AD25))</f>
        <v/>
      </c>
      <c r="AF25" s="32">
        <f>IF(OR($A25&gt;TermMonths,C8&lt;&gt;"Y"),0,AL24)</f>
        <v/>
      </c>
      <c r="AG25" s="31">
        <f>IF(AF25&lt;=0,0,IF($A25&lt;=E8,D8,F8))</f>
        <v/>
      </c>
      <c r="AH25" s="32">
        <f>IF(AF25&lt;=0,0,AF25*AG25/DayCount)</f>
        <v/>
      </c>
      <c r="AI25" s="32">
        <f>IF(AF25&lt;=0,0,MIN(AF25+AH25,IF(G8="InterestOnly",AH25,IF(G8="FixedAmount",IF($A25&lt;=E8,H8,I8),IF(OR($A25=1,$A25=E8+1),PMT(AG25/DayCount,MAX(TermMonths-$A25+1,1),-AF25),IF(AI24=0,PMT(AG25/DayCount,MAX(TermMonths-$A25+1,1),-AF25),AI24))))))</f>
        <v/>
      </c>
      <c r="AJ25" s="32">
        <f>IF(OR(AF25&lt;=0,$A25&lt;&gt;J8,J8=0),0,MIN(MAX(0,K8-L8*AF25),MAX(0,AF25-(AI25-AH25))))</f>
        <v/>
      </c>
      <c r="AK25" s="32">
        <f>IF(AF25&lt;=0,0,MIN(AF25,(AI25-AH25)+AJ25))</f>
        <v/>
      </c>
      <c r="AL25" s="32">
        <f>IF(AF25&lt;=0,0,MAX(0,AF25-AK25))</f>
        <v/>
      </c>
      <c r="AM25" s="32">
        <f>IF(OR($A25&gt;TermMonths,C9&lt;&gt;"Y"),0,AS24)</f>
        <v/>
      </c>
      <c r="AN25" s="31">
        <f>IF(AM25&lt;=0,0,IF($A25&lt;=E9,D9,F9))</f>
        <v/>
      </c>
      <c r="AO25" s="32">
        <f>IF(AM25&lt;=0,0,AM25*AN25/DayCount)</f>
        <v/>
      </c>
      <c r="AP25" s="32">
        <f>IF(AM25&lt;=0,0,MIN(AM25+AO25,IF(G9="InterestOnly",AO25,IF(G9="FixedAmount",IF($A25&lt;=E9,H9,I9),IF(OR($A25=1,$A25=E9+1),PMT(AN25/DayCount,MAX(TermMonths-$A25+1,1),-AM25),IF(AP24=0,PMT(AN25/DayCount,MAX(TermMonths-$A25+1,1),-AM25),AP24))))))</f>
        <v/>
      </c>
      <c r="AQ25" s="32">
        <f>IF(OR(AM25&lt;=0,$A25&lt;&gt;J9,J9=0),0,MIN(MAX(0,K9-L9*AM25),MAX(0,AM25-(AP25-AO25))))</f>
        <v/>
      </c>
      <c r="AR25" s="32">
        <f>IF(AM25&lt;=0,0,MIN(AM25,(AP25-AO25)+AQ25))</f>
        <v/>
      </c>
      <c r="AS25" s="32">
        <f>IF(AM25&lt;=0,0,MAX(0,AM25-AR25))</f>
        <v/>
      </c>
    </row>
    <row r="26">
      <c r="A26" s="33" t="n">
        <v>13</v>
      </c>
      <c r="B26" s="34">
        <f>IF(A26&gt;TermMonths,"",EDATE(StartDate,A26-1))</f>
        <v/>
      </c>
      <c r="C26" s="33">
        <f>IF(B26="","",YEAR(B26))</f>
        <v/>
      </c>
      <c r="D26" s="32">
        <f>IF(OR($A26&gt;TermMonths,C4&lt;&gt;"Y"),0,J25)</f>
        <v/>
      </c>
      <c r="E26" s="31">
        <f>IF(D26&lt;=0,0,IF($A26&lt;=E4,D4,F4))</f>
        <v/>
      </c>
      <c r="F26" s="32">
        <f>IF(D26&lt;=0,0,D26*E26/DayCount)</f>
        <v/>
      </c>
      <c r="G26" s="32">
        <f>IF(D26&lt;=0,0,MIN(D26+F26,IF(G4="InterestOnly",F26,IF(G4="FixedAmount",IF($A26&lt;=E4,H4,I4),IF(OR($A26=1,$A26=E4+1),PMT(E26/DayCount,MAX(TermMonths-$A26+1,1),-D26),IF(G25=0,PMT(E26/DayCount,MAX(TermMonths-$A26+1,1),-D26),G25))))))</f>
        <v/>
      </c>
      <c r="H26" s="32">
        <f>IF(OR(D26&lt;=0,$A26&lt;&gt;J4,J4=0),0,MIN(MAX(0,K4-L4*D26),MAX(0,D26-(G26-F26))))</f>
        <v/>
      </c>
      <c r="I26" s="32">
        <f>IF(D26&lt;=0,0,MIN(D26,(G26-F26)+H26))</f>
        <v/>
      </c>
      <c r="J26" s="32">
        <f>IF(D26&lt;=0,0,MAX(0,D26-I26))</f>
        <v/>
      </c>
      <c r="K26" s="32">
        <f>IF(OR($A26&gt;TermMonths,C5&lt;&gt;"Y"),0,Q25)</f>
        <v/>
      </c>
      <c r="L26" s="31">
        <f>IF(K26&lt;=0,0,IF($A26&lt;=E5,D5,F5))</f>
        <v/>
      </c>
      <c r="M26" s="32">
        <f>IF(K26&lt;=0,0,K26*L26/DayCount)</f>
        <v/>
      </c>
      <c r="N26" s="32">
        <f>IF(K26&lt;=0,0,MIN(K26+M26,IF(G5="InterestOnly",M26,IF(G5="FixedAmount",IF($A26&lt;=E5,H5,I5),IF(OR($A26=1,$A26=E5+1),PMT(L26/DayCount,MAX(TermMonths-$A26+1,1),-K26),IF(N25=0,PMT(L26/DayCount,MAX(TermMonths-$A26+1,1),-K26),N25))))))</f>
        <v/>
      </c>
      <c r="O26" s="32">
        <f>IF(OR(K26&lt;=0,$A26&lt;&gt;J5,J5=0),0,MIN(MAX(0,K5-L5*K26),MAX(0,K26-(N26-M26))))</f>
        <v/>
      </c>
      <c r="P26" s="32">
        <f>IF(K26&lt;=0,0,MIN(K26,(N26-M26)+O26))</f>
        <v/>
      </c>
      <c r="Q26" s="32">
        <f>IF(K26&lt;=0,0,MAX(0,K26-P26))</f>
        <v/>
      </c>
      <c r="R26" s="32">
        <f>IF(OR($A26&gt;TermMonths,C6&lt;&gt;"Y"),0,X25)</f>
        <v/>
      </c>
      <c r="S26" s="31">
        <f>IF(R26&lt;=0,0,IF($A26&lt;=E6,D6,F6))</f>
        <v/>
      </c>
      <c r="T26" s="32">
        <f>IF(R26&lt;=0,0,R26*S26/DayCount)</f>
        <v/>
      </c>
      <c r="U26" s="32">
        <f>IF(R26&lt;=0,0,MIN(R26+T26,IF(G6="InterestOnly",T26,IF(G6="FixedAmount",IF($A26&lt;=E6,H6,I6),IF(OR($A26=1,$A26=E6+1),PMT(S26/DayCount,MAX(TermMonths-$A26+1,1),-R26),IF(U25=0,PMT(S26/DayCount,MAX(TermMonths-$A26+1,1),-R26),U25))))))</f>
        <v/>
      </c>
      <c r="V26" s="32">
        <f>IF(OR(R26&lt;=0,$A26&lt;&gt;J6,J6=0),0,MIN(MAX(0,K6-L6*R26),MAX(0,R26-(U26-T26))))</f>
        <v/>
      </c>
      <c r="W26" s="32">
        <f>IF(R26&lt;=0,0,MIN(R26,(U26-T26)+V26))</f>
        <v/>
      </c>
      <c r="X26" s="32">
        <f>IF(R26&lt;=0,0,MAX(0,R26-W26))</f>
        <v/>
      </c>
      <c r="Y26" s="32">
        <f>IF(OR($A26&gt;TermMonths,C7&lt;&gt;"Y"),0,AE25)</f>
        <v/>
      </c>
      <c r="Z26" s="31">
        <f>IF(Y26&lt;=0,0,IF($A26&lt;=E7,D7,F7))</f>
        <v/>
      </c>
      <c r="AA26" s="32">
        <f>IF(Y26&lt;=0,0,Y26*Z26/DayCount)</f>
        <v/>
      </c>
      <c r="AB26" s="32">
        <f>IF(Y26&lt;=0,0,MIN(Y26+AA26,IF(G7="InterestOnly",AA26,IF(G7="FixedAmount",IF($A26&lt;=E7,H7,I7),IF(OR($A26=1,$A26=E7+1),PMT(Z26/DayCount,MAX(TermMonths-$A26+1,1),-Y26),IF(AB25=0,PMT(Z26/DayCount,MAX(TermMonths-$A26+1,1),-Y26),AB25))))))</f>
        <v/>
      </c>
      <c r="AC26" s="32">
        <f>IF(OR(Y26&lt;=0,$A26&lt;&gt;J7,J7=0),0,MIN(MAX(0,K7-L7*Y26),MAX(0,Y26-(AB26-AA26))))</f>
        <v/>
      </c>
      <c r="AD26" s="32">
        <f>IF(Y26&lt;=0,0,MIN(Y26,(AB26-AA26)+AC26))</f>
        <v/>
      </c>
      <c r="AE26" s="32">
        <f>IF(Y26&lt;=0,0,MAX(0,Y26-AD26))</f>
        <v/>
      </c>
      <c r="AF26" s="32">
        <f>IF(OR($A26&gt;TermMonths,C8&lt;&gt;"Y"),0,AL25)</f>
        <v/>
      </c>
      <c r="AG26" s="31">
        <f>IF(AF26&lt;=0,0,IF($A26&lt;=E8,D8,F8))</f>
        <v/>
      </c>
      <c r="AH26" s="32">
        <f>IF(AF26&lt;=0,0,AF26*AG26/DayCount)</f>
        <v/>
      </c>
      <c r="AI26" s="32">
        <f>IF(AF26&lt;=0,0,MIN(AF26+AH26,IF(G8="InterestOnly",AH26,IF(G8="FixedAmount",IF($A26&lt;=E8,H8,I8),IF(OR($A26=1,$A26=E8+1),PMT(AG26/DayCount,MAX(TermMonths-$A26+1,1),-AF26),IF(AI25=0,PMT(AG26/DayCount,MAX(TermMonths-$A26+1,1),-AF26),AI25))))))</f>
        <v/>
      </c>
      <c r="AJ26" s="32">
        <f>IF(OR(AF26&lt;=0,$A26&lt;&gt;J8,J8=0),0,MIN(MAX(0,K8-L8*AF26),MAX(0,AF26-(AI26-AH26))))</f>
        <v/>
      </c>
      <c r="AK26" s="32">
        <f>IF(AF26&lt;=0,0,MIN(AF26,(AI26-AH26)+AJ26))</f>
        <v/>
      </c>
      <c r="AL26" s="32">
        <f>IF(AF26&lt;=0,0,MAX(0,AF26-AK26))</f>
        <v/>
      </c>
      <c r="AM26" s="32">
        <f>IF(OR($A26&gt;TermMonths,C9&lt;&gt;"Y"),0,AS25)</f>
        <v/>
      </c>
      <c r="AN26" s="31">
        <f>IF(AM26&lt;=0,0,IF($A26&lt;=E9,D9,F9))</f>
        <v/>
      </c>
      <c r="AO26" s="32">
        <f>IF(AM26&lt;=0,0,AM26*AN26/DayCount)</f>
        <v/>
      </c>
      <c r="AP26" s="32">
        <f>IF(AM26&lt;=0,0,MIN(AM26+AO26,IF(G9="InterestOnly",AO26,IF(G9="FixedAmount",IF($A26&lt;=E9,H9,I9),IF(OR($A26=1,$A26=E9+1),PMT(AN26/DayCount,MAX(TermMonths-$A26+1,1),-AM26),IF(AP25=0,PMT(AN26/DayCount,MAX(TermMonths-$A26+1,1),-AM26),AP25))))))</f>
        <v/>
      </c>
      <c r="AQ26" s="32">
        <f>IF(OR(AM26&lt;=0,$A26&lt;&gt;J9,J9=0),0,MIN(MAX(0,K9-L9*AM26),MAX(0,AM26-(AP26-AO26))))</f>
        <v/>
      </c>
      <c r="AR26" s="32">
        <f>IF(AM26&lt;=0,0,MIN(AM26,(AP26-AO26)+AQ26))</f>
        <v/>
      </c>
      <c r="AS26" s="32">
        <f>IF(AM26&lt;=0,0,MAX(0,AM26-AR26))</f>
        <v/>
      </c>
    </row>
    <row r="27">
      <c r="A27" s="33" t="n">
        <v>14</v>
      </c>
      <c r="B27" s="34">
        <f>IF(A27&gt;TermMonths,"",EDATE(StartDate,A27-1))</f>
        <v/>
      </c>
      <c r="C27" s="33">
        <f>IF(B27="","",YEAR(B27))</f>
        <v/>
      </c>
      <c r="D27" s="32">
        <f>IF(OR($A27&gt;TermMonths,C4&lt;&gt;"Y"),0,J26)</f>
        <v/>
      </c>
      <c r="E27" s="31">
        <f>IF(D27&lt;=0,0,IF($A27&lt;=E4,D4,F4))</f>
        <v/>
      </c>
      <c r="F27" s="32">
        <f>IF(D27&lt;=0,0,D27*E27/DayCount)</f>
        <v/>
      </c>
      <c r="G27" s="32">
        <f>IF(D27&lt;=0,0,MIN(D27+F27,IF(G4="InterestOnly",F27,IF(G4="FixedAmount",IF($A27&lt;=E4,H4,I4),IF(OR($A27=1,$A27=E4+1),PMT(E27/DayCount,MAX(TermMonths-$A27+1,1),-D27),IF(G26=0,PMT(E27/DayCount,MAX(TermMonths-$A27+1,1),-D27),G26))))))</f>
        <v/>
      </c>
      <c r="H27" s="32">
        <f>IF(OR(D27&lt;=0,$A27&lt;&gt;J4,J4=0),0,MIN(MAX(0,K4-L4*D27),MAX(0,D27-(G27-F27))))</f>
        <v/>
      </c>
      <c r="I27" s="32">
        <f>IF(D27&lt;=0,0,MIN(D27,(G27-F27)+H27))</f>
        <v/>
      </c>
      <c r="J27" s="32">
        <f>IF(D27&lt;=0,0,MAX(0,D27-I27))</f>
        <v/>
      </c>
      <c r="K27" s="32">
        <f>IF(OR($A27&gt;TermMonths,C5&lt;&gt;"Y"),0,Q26)</f>
        <v/>
      </c>
      <c r="L27" s="31">
        <f>IF(K27&lt;=0,0,IF($A27&lt;=E5,D5,F5))</f>
        <v/>
      </c>
      <c r="M27" s="32">
        <f>IF(K27&lt;=0,0,K27*L27/DayCount)</f>
        <v/>
      </c>
      <c r="N27" s="32">
        <f>IF(K27&lt;=0,0,MIN(K27+M27,IF(G5="InterestOnly",M27,IF(G5="FixedAmount",IF($A27&lt;=E5,H5,I5),IF(OR($A27=1,$A27=E5+1),PMT(L27/DayCount,MAX(TermMonths-$A27+1,1),-K27),IF(N26=0,PMT(L27/DayCount,MAX(TermMonths-$A27+1,1),-K27),N26))))))</f>
        <v/>
      </c>
      <c r="O27" s="32">
        <f>IF(OR(K27&lt;=0,$A27&lt;&gt;J5,J5=0),0,MIN(MAX(0,K5-L5*K27),MAX(0,K27-(N27-M27))))</f>
        <v/>
      </c>
      <c r="P27" s="32">
        <f>IF(K27&lt;=0,0,MIN(K27,(N27-M27)+O27))</f>
        <v/>
      </c>
      <c r="Q27" s="32">
        <f>IF(K27&lt;=0,0,MAX(0,K27-P27))</f>
        <v/>
      </c>
      <c r="R27" s="32">
        <f>IF(OR($A27&gt;TermMonths,C6&lt;&gt;"Y"),0,X26)</f>
        <v/>
      </c>
      <c r="S27" s="31">
        <f>IF(R27&lt;=0,0,IF($A27&lt;=E6,D6,F6))</f>
        <v/>
      </c>
      <c r="T27" s="32">
        <f>IF(R27&lt;=0,0,R27*S27/DayCount)</f>
        <v/>
      </c>
      <c r="U27" s="32">
        <f>IF(R27&lt;=0,0,MIN(R27+T27,IF(G6="InterestOnly",T27,IF(G6="FixedAmount",IF($A27&lt;=E6,H6,I6),IF(OR($A27=1,$A27=E6+1),PMT(S27/DayCount,MAX(TermMonths-$A27+1,1),-R27),IF(U26=0,PMT(S27/DayCount,MAX(TermMonths-$A27+1,1),-R27),U26))))))</f>
        <v/>
      </c>
      <c r="V27" s="32">
        <f>IF(OR(R27&lt;=0,$A27&lt;&gt;J6,J6=0),0,MIN(MAX(0,K6-L6*R27),MAX(0,R27-(U27-T27))))</f>
        <v/>
      </c>
      <c r="W27" s="32">
        <f>IF(R27&lt;=0,0,MIN(R27,(U27-T27)+V27))</f>
        <v/>
      </c>
      <c r="X27" s="32">
        <f>IF(R27&lt;=0,0,MAX(0,R27-W27))</f>
        <v/>
      </c>
      <c r="Y27" s="32">
        <f>IF(OR($A27&gt;TermMonths,C7&lt;&gt;"Y"),0,AE26)</f>
        <v/>
      </c>
      <c r="Z27" s="31">
        <f>IF(Y27&lt;=0,0,IF($A27&lt;=E7,D7,F7))</f>
        <v/>
      </c>
      <c r="AA27" s="32">
        <f>IF(Y27&lt;=0,0,Y27*Z27/DayCount)</f>
        <v/>
      </c>
      <c r="AB27" s="32">
        <f>IF(Y27&lt;=0,0,MIN(Y27+AA27,IF(G7="InterestOnly",AA27,IF(G7="FixedAmount",IF($A27&lt;=E7,H7,I7),IF(OR($A27=1,$A27=E7+1),PMT(Z27/DayCount,MAX(TermMonths-$A27+1,1),-Y27),IF(AB26=0,PMT(Z27/DayCount,MAX(TermMonths-$A27+1,1),-Y27),AB26))))))</f>
        <v/>
      </c>
      <c r="AC27" s="32">
        <f>IF(OR(Y27&lt;=0,$A27&lt;&gt;J7,J7=0),0,MIN(MAX(0,K7-L7*Y27),MAX(0,Y27-(AB27-AA27))))</f>
        <v/>
      </c>
      <c r="AD27" s="32">
        <f>IF(Y27&lt;=0,0,MIN(Y27,(AB27-AA27)+AC27))</f>
        <v/>
      </c>
      <c r="AE27" s="32">
        <f>IF(Y27&lt;=0,0,MAX(0,Y27-AD27))</f>
        <v/>
      </c>
      <c r="AF27" s="32">
        <f>IF(OR($A27&gt;TermMonths,C8&lt;&gt;"Y"),0,AL26)</f>
        <v/>
      </c>
      <c r="AG27" s="31">
        <f>IF(AF27&lt;=0,0,IF($A27&lt;=E8,D8,F8))</f>
        <v/>
      </c>
      <c r="AH27" s="32">
        <f>IF(AF27&lt;=0,0,AF27*AG27/DayCount)</f>
        <v/>
      </c>
      <c r="AI27" s="32">
        <f>IF(AF27&lt;=0,0,MIN(AF27+AH27,IF(G8="InterestOnly",AH27,IF(G8="FixedAmount",IF($A27&lt;=E8,H8,I8),IF(OR($A27=1,$A27=E8+1),PMT(AG27/DayCount,MAX(TermMonths-$A27+1,1),-AF27),IF(AI26=0,PMT(AG27/DayCount,MAX(TermMonths-$A27+1,1),-AF27),AI26))))))</f>
        <v/>
      </c>
      <c r="AJ27" s="32">
        <f>IF(OR(AF27&lt;=0,$A27&lt;&gt;J8,J8=0),0,MIN(MAX(0,K8-L8*AF27),MAX(0,AF27-(AI27-AH27))))</f>
        <v/>
      </c>
      <c r="AK27" s="32">
        <f>IF(AF27&lt;=0,0,MIN(AF27,(AI27-AH27)+AJ27))</f>
        <v/>
      </c>
      <c r="AL27" s="32">
        <f>IF(AF27&lt;=0,0,MAX(0,AF27-AK27))</f>
        <v/>
      </c>
      <c r="AM27" s="32">
        <f>IF(OR($A27&gt;TermMonths,C9&lt;&gt;"Y"),0,AS26)</f>
        <v/>
      </c>
      <c r="AN27" s="31">
        <f>IF(AM27&lt;=0,0,IF($A27&lt;=E9,D9,F9))</f>
        <v/>
      </c>
      <c r="AO27" s="32">
        <f>IF(AM27&lt;=0,0,AM27*AN27/DayCount)</f>
        <v/>
      </c>
      <c r="AP27" s="32">
        <f>IF(AM27&lt;=0,0,MIN(AM27+AO27,IF(G9="InterestOnly",AO27,IF(G9="FixedAmount",IF($A27&lt;=E9,H9,I9),IF(OR($A27=1,$A27=E9+1),PMT(AN27/DayCount,MAX(TermMonths-$A27+1,1),-AM27),IF(AP26=0,PMT(AN27/DayCount,MAX(TermMonths-$A27+1,1),-AM27),AP26))))))</f>
        <v/>
      </c>
      <c r="AQ27" s="32">
        <f>IF(OR(AM27&lt;=0,$A27&lt;&gt;J9,J9=0),0,MIN(MAX(0,K9-L9*AM27),MAX(0,AM27-(AP27-AO27))))</f>
        <v/>
      </c>
      <c r="AR27" s="32">
        <f>IF(AM27&lt;=0,0,MIN(AM27,(AP27-AO27)+AQ27))</f>
        <v/>
      </c>
      <c r="AS27" s="32">
        <f>IF(AM27&lt;=0,0,MAX(0,AM27-AR27))</f>
        <v/>
      </c>
    </row>
    <row r="28">
      <c r="A28" s="33" t="n">
        <v>15</v>
      </c>
      <c r="B28" s="34">
        <f>IF(A28&gt;TermMonths,"",EDATE(StartDate,A28-1))</f>
        <v/>
      </c>
      <c r="C28" s="33">
        <f>IF(B28="","",YEAR(B28))</f>
        <v/>
      </c>
      <c r="D28" s="32">
        <f>IF(OR($A28&gt;TermMonths,C4&lt;&gt;"Y"),0,J27)</f>
        <v/>
      </c>
      <c r="E28" s="31">
        <f>IF(D28&lt;=0,0,IF($A28&lt;=E4,D4,F4))</f>
        <v/>
      </c>
      <c r="F28" s="32">
        <f>IF(D28&lt;=0,0,D28*E28/DayCount)</f>
        <v/>
      </c>
      <c r="G28" s="32">
        <f>IF(D28&lt;=0,0,MIN(D28+F28,IF(G4="InterestOnly",F28,IF(G4="FixedAmount",IF($A28&lt;=E4,H4,I4),IF(OR($A28=1,$A28=E4+1),PMT(E28/DayCount,MAX(TermMonths-$A28+1,1),-D28),IF(G27=0,PMT(E28/DayCount,MAX(TermMonths-$A28+1,1),-D28),G27))))))</f>
        <v/>
      </c>
      <c r="H28" s="32">
        <f>IF(OR(D28&lt;=0,$A28&lt;&gt;J4,J4=0),0,MIN(MAX(0,K4-L4*D28),MAX(0,D28-(G28-F28))))</f>
        <v/>
      </c>
      <c r="I28" s="32">
        <f>IF(D28&lt;=0,0,MIN(D28,(G28-F28)+H28))</f>
        <v/>
      </c>
      <c r="J28" s="32">
        <f>IF(D28&lt;=0,0,MAX(0,D28-I28))</f>
        <v/>
      </c>
      <c r="K28" s="32">
        <f>IF(OR($A28&gt;TermMonths,C5&lt;&gt;"Y"),0,Q27)</f>
        <v/>
      </c>
      <c r="L28" s="31">
        <f>IF(K28&lt;=0,0,IF($A28&lt;=E5,D5,F5))</f>
        <v/>
      </c>
      <c r="M28" s="32">
        <f>IF(K28&lt;=0,0,K28*L28/DayCount)</f>
        <v/>
      </c>
      <c r="N28" s="32">
        <f>IF(K28&lt;=0,0,MIN(K28+M28,IF(G5="InterestOnly",M28,IF(G5="FixedAmount",IF($A28&lt;=E5,H5,I5),IF(OR($A28=1,$A28=E5+1),PMT(L28/DayCount,MAX(TermMonths-$A28+1,1),-K28),IF(N27=0,PMT(L28/DayCount,MAX(TermMonths-$A28+1,1),-K28),N27))))))</f>
        <v/>
      </c>
      <c r="O28" s="32">
        <f>IF(OR(K28&lt;=0,$A28&lt;&gt;J5,J5=0),0,MIN(MAX(0,K5-L5*K28),MAX(0,K28-(N28-M28))))</f>
        <v/>
      </c>
      <c r="P28" s="32">
        <f>IF(K28&lt;=0,0,MIN(K28,(N28-M28)+O28))</f>
        <v/>
      </c>
      <c r="Q28" s="32">
        <f>IF(K28&lt;=0,0,MAX(0,K28-P28))</f>
        <v/>
      </c>
      <c r="R28" s="32">
        <f>IF(OR($A28&gt;TermMonths,C6&lt;&gt;"Y"),0,X27)</f>
        <v/>
      </c>
      <c r="S28" s="31">
        <f>IF(R28&lt;=0,0,IF($A28&lt;=E6,D6,F6))</f>
        <v/>
      </c>
      <c r="T28" s="32">
        <f>IF(R28&lt;=0,0,R28*S28/DayCount)</f>
        <v/>
      </c>
      <c r="U28" s="32">
        <f>IF(R28&lt;=0,0,MIN(R28+T28,IF(G6="InterestOnly",T28,IF(G6="FixedAmount",IF($A28&lt;=E6,H6,I6),IF(OR($A28=1,$A28=E6+1),PMT(S28/DayCount,MAX(TermMonths-$A28+1,1),-R28),IF(U27=0,PMT(S28/DayCount,MAX(TermMonths-$A28+1,1),-R28),U27))))))</f>
        <v/>
      </c>
      <c r="V28" s="32">
        <f>IF(OR(R28&lt;=0,$A28&lt;&gt;J6,J6=0),0,MIN(MAX(0,K6-L6*R28),MAX(0,R28-(U28-T28))))</f>
        <v/>
      </c>
      <c r="W28" s="32">
        <f>IF(R28&lt;=0,0,MIN(R28,(U28-T28)+V28))</f>
        <v/>
      </c>
      <c r="X28" s="32">
        <f>IF(R28&lt;=0,0,MAX(0,R28-W28))</f>
        <v/>
      </c>
      <c r="Y28" s="32">
        <f>IF(OR($A28&gt;TermMonths,C7&lt;&gt;"Y"),0,AE27)</f>
        <v/>
      </c>
      <c r="Z28" s="31">
        <f>IF(Y28&lt;=0,0,IF($A28&lt;=E7,D7,F7))</f>
        <v/>
      </c>
      <c r="AA28" s="32">
        <f>IF(Y28&lt;=0,0,Y28*Z28/DayCount)</f>
        <v/>
      </c>
      <c r="AB28" s="32">
        <f>IF(Y28&lt;=0,0,MIN(Y28+AA28,IF(G7="InterestOnly",AA28,IF(G7="FixedAmount",IF($A28&lt;=E7,H7,I7),IF(OR($A28=1,$A28=E7+1),PMT(Z28/DayCount,MAX(TermMonths-$A28+1,1),-Y28),IF(AB27=0,PMT(Z28/DayCount,MAX(TermMonths-$A28+1,1),-Y28),AB27))))))</f>
        <v/>
      </c>
      <c r="AC28" s="32">
        <f>IF(OR(Y28&lt;=0,$A28&lt;&gt;J7,J7=0),0,MIN(MAX(0,K7-L7*Y28),MAX(0,Y28-(AB28-AA28))))</f>
        <v/>
      </c>
      <c r="AD28" s="32">
        <f>IF(Y28&lt;=0,0,MIN(Y28,(AB28-AA28)+AC28))</f>
        <v/>
      </c>
      <c r="AE28" s="32">
        <f>IF(Y28&lt;=0,0,MAX(0,Y28-AD28))</f>
        <v/>
      </c>
      <c r="AF28" s="32">
        <f>IF(OR($A28&gt;TermMonths,C8&lt;&gt;"Y"),0,AL27)</f>
        <v/>
      </c>
      <c r="AG28" s="31">
        <f>IF(AF28&lt;=0,0,IF($A28&lt;=E8,D8,F8))</f>
        <v/>
      </c>
      <c r="AH28" s="32">
        <f>IF(AF28&lt;=0,0,AF28*AG28/DayCount)</f>
        <v/>
      </c>
      <c r="AI28" s="32">
        <f>IF(AF28&lt;=0,0,MIN(AF28+AH28,IF(G8="InterestOnly",AH28,IF(G8="FixedAmount",IF($A28&lt;=E8,H8,I8),IF(OR($A28=1,$A28=E8+1),PMT(AG28/DayCount,MAX(TermMonths-$A28+1,1),-AF28),IF(AI27=0,PMT(AG28/DayCount,MAX(TermMonths-$A28+1,1),-AF28),AI27))))))</f>
        <v/>
      </c>
      <c r="AJ28" s="32">
        <f>IF(OR(AF28&lt;=0,$A28&lt;&gt;J8,J8=0),0,MIN(MAX(0,K8-L8*AF28),MAX(0,AF28-(AI28-AH28))))</f>
        <v/>
      </c>
      <c r="AK28" s="32">
        <f>IF(AF28&lt;=0,0,MIN(AF28,(AI28-AH28)+AJ28))</f>
        <v/>
      </c>
      <c r="AL28" s="32">
        <f>IF(AF28&lt;=0,0,MAX(0,AF28-AK28))</f>
        <v/>
      </c>
      <c r="AM28" s="32">
        <f>IF(OR($A28&gt;TermMonths,C9&lt;&gt;"Y"),0,AS27)</f>
        <v/>
      </c>
      <c r="AN28" s="31">
        <f>IF(AM28&lt;=0,0,IF($A28&lt;=E9,D9,F9))</f>
        <v/>
      </c>
      <c r="AO28" s="32">
        <f>IF(AM28&lt;=0,0,AM28*AN28/DayCount)</f>
        <v/>
      </c>
      <c r="AP28" s="32">
        <f>IF(AM28&lt;=0,0,MIN(AM28+AO28,IF(G9="InterestOnly",AO28,IF(G9="FixedAmount",IF($A28&lt;=E9,H9,I9),IF(OR($A28=1,$A28=E9+1),PMT(AN28/DayCount,MAX(TermMonths-$A28+1,1),-AM28),IF(AP27=0,PMT(AN28/DayCount,MAX(TermMonths-$A28+1,1),-AM28),AP27))))))</f>
        <v/>
      </c>
      <c r="AQ28" s="32">
        <f>IF(OR(AM28&lt;=0,$A28&lt;&gt;J9,J9=0),0,MIN(MAX(0,K9-L9*AM28),MAX(0,AM28-(AP28-AO28))))</f>
        <v/>
      </c>
      <c r="AR28" s="32">
        <f>IF(AM28&lt;=0,0,MIN(AM28,(AP28-AO28)+AQ28))</f>
        <v/>
      </c>
      <c r="AS28" s="32">
        <f>IF(AM28&lt;=0,0,MAX(0,AM28-AR28))</f>
        <v/>
      </c>
    </row>
    <row r="29">
      <c r="A29" s="33" t="n">
        <v>16</v>
      </c>
      <c r="B29" s="34">
        <f>IF(A29&gt;TermMonths,"",EDATE(StartDate,A29-1))</f>
        <v/>
      </c>
      <c r="C29" s="33">
        <f>IF(B29="","",YEAR(B29))</f>
        <v/>
      </c>
      <c r="D29" s="32">
        <f>IF(OR($A29&gt;TermMonths,C4&lt;&gt;"Y"),0,J28)</f>
        <v/>
      </c>
      <c r="E29" s="31">
        <f>IF(D29&lt;=0,0,IF($A29&lt;=E4,D4,F4))</f>
        <v/>
      </c>
      <c r="F29" s="32">
        <f>IF(D29&lt;=0,0,D29*E29/DayCount)</f>
        <v/>
      </c>
      <c r="G29" s="32">
        <f>IF(D29&lt;=0,0,MIN(D29+F29,IF(G4="InterestOnly",F29,IF(G4="FixedAmount",IF($A29&lt;=E4,H4,I4),IF(OR($A29=1,$A29=E4+1),PMT(E29/DayCount,MAX(TermMonths-$A29+1,1),-D29),IF(G28=0,PMT(E29/DayCount,MAX(TermMonths-$A29+1,1),-D29),G28))))))</f>
        <v/>
      </c>
      <c r="H29" s="32">
        <f>IF(OR(D29&lt;=0,$A29&lt;&gt;J4,J4=0),0,MIN(MAX(0,K4-L4*D29),MAX(0,D29-(G29-F29))))</f>
        <v/>
      </c>
      <c r="I29" s="32">
        <f>IF(D29&lt;=0,0,MIN(D29,(G29-F29)+H29))</f>
        <v/>
      </c>
      <c r="J29" s="32">
        <f>IF(D29&lt;=0,0,MAX(0,D29-I29))</f>
        <v/>
      </c>
      <c r="K29" s="32">
        <f>IF(OR($A29&gt;TermMonths,C5&lt;&gt;"Y"),0,Q28)</f>
        <v/>
      </c>
      <c r="L29" s="31">
        <f>IF(K29&lt;=0,0,IF($A29&lt;=E5,D5,F5))</f>
        <v/>
      </c>
      <c r="M29" s="32">
        <f>IF(K29&lt;=0,0,K29*L29/DayCount)</f>
        <v/>
      </c>
      <c r="N29" s="32">
        <f>IF(K29&lt;=0,0,MIN(K29+M29,IF(G5="InterestOnly",M29,IF(G5="FixedAmount",IF($A29&lt;=E5,H5,I5),IF(OR($A29=1,$A29=E5+1),PMT(L29/DayCount,MAX(TermMonths-$A29+1,1),-K29),IF(N28=0,PMT(L29/DayCount,MAX(TermMonths-$A29+1,1),-K29),N28))))))</f>
        <v/>
      </c>
      <c r="O29" s="32">
        <f>IF(OR(K29&lt;=0,$A29&lt;&gt;J5,J5=0),0,MIN(MAX(0,K5-L5*K29),MAX(0,K29-(N29-M29))))</f>
        <v/>
      </c>
      <c r="P29" s="32">
        <f>IF(K29&lt;=0,0,MIN(K29,(N29-M29)+O29))</f>
        <v/>
      </c>
      <c r="Q29" s="32">
        <f>IF(K29&lt;=0,0,MAX(0,K29-P29))</f>
        <v/>
      </c>
      <c r="R29" s="32">
        <f>IF(OR($A29&gt;TermMonths,C6&lt;&gt;"Y"),0,X28)</f>
        <v/>
      </c>
      <c r="S29" s="31">
        <f>IF(R29&lt;=0,0,IF($A29&lt;=E6,D6,F6))</f>
        <v/>
      </c>
      <c r="T29" s="32">
        <f>IF(R29&lt;=0,0,R29*S29/DayCount)</f>
        <v/>
      </c>
      <c r="U29" s="32">
        <f>IF(R29&lt;=0,0,MIN(R29+T29,IF(G6="InterestOnly",T29,IF(G6="FixedAmount",IF($A29&lt;=E6,H6,I6),IF(OR($A29=1,$A29=E6+1),PMT(S29/DayCount,MAX(TermMonths-$A29+1,1),-R29),IF(U28=0,PMT(S29/DayCount,MAX(TermMonths-$A29+1,1),-R29),U28))))))</f>
        <v/>
      </c>
      <c r="V29" s="32">
        <f>IF(OR(R29&lt;=0,$A29&lt;&gt;J6,J6=0),0,MIN(MAX(0,K6-L6*R29),MAX(0,R29-(U29-T29))))</f>
        <v/>
      </c>
      <c r="W29" s="32">
        <f>IF(R29&lt;=0,0,MIN(R29,(U29-T29)+V29))</f>
        <v/>
      </c>
      <c r="X29" s="32">
        <f>IF(R29&lt;=0,0,MAX(0,R29-W29))</f>
        <v/>
      </c>
      <c r="Y29" s="32">
        <f>IF(OR($A29&gt;TermMonths,C7&lt;&gt;"Y"),0,AE28)</f>
        <v/>
      </c>
      <c r="Z29" s="31">
        <f>IF(Y29&lt;=0,0,IF($A29&lt;=E7,D7,F7))</f>
        <v/>
      </c>
      <c r="AA29" s="32">
        <f>IF(Y29&lt;=0,0,Y29*Z29/DayCount)</f>
        <v/>
      </c>
      <c r="AB29" s="32">
        <f>IF(Y29&lt;=0,0,MIN(Y29+AA29,IF(G7="InterestOnly",AA29,IF(G7="FixedAmount",IF($A29&lt;=E7,H7,I7),IF(OR($A29=1,$A29=E7+1),PMT(Z29/DayCount,MAX(TermMonths-$A29+1,1),-Y29),IF(AB28=0,PMT(Z29/DayCount,MAX(TermMonths-$A29+1,1),-Y29),AB28))))))</f>
        <v/>
      </c>
      <c r="AC29" s="32">
        <f>IF(OR(Y29&lt;=0,$A29&lt;&gt;J7,J7=0),0,MIN(MAX(0,K7-L7*Y29),MAX(0,Y29-(AB29-AA29))))</f>
        <v/>
      </c>
      <c r="AD29" s="32">
        <f>IF(Y29&lt;=0,0,MIN(Y29,(AB29-AA29)+AC29))</f>
        <v/>
      </c>
      <c r="AE29" s="32">
        <f>IF(Y29&lt;=0,0,MAX(0,Y29-AD29))</f>
        <v/>
      </c>
      <c r="AF29" s="32">
        <f>IF(OR($A29&gt;TermMonths,C8&lt;&gt;"Y"),0,AL28)</f>
        <v/>
      </c>
      <c r="AG29" s="31">
        <f>IF(AF29&lt;=0,0,IF($A29&lt;=E8,D8,F8))</f>
        <v/>
      </c>
      <c r="AH29" s="32">
        <f>IF(AF29&lt;=0,0,AF29*AG29/DayCount)</f>
        <v/>
      </c>
      <c r="AI29" s="32">
        <f>IF(AF29&lt;=0,0,MIN(AF29+AH29,IF(G8="InterestOnly",AH29,IF(G8="FixedAmount",IF($A29&lt;=E8,H8,I8),IF(OR($A29=1,$A29=E8+1),PMT(AG29/DayCount,MAX(TermMonths-$A29+1,1),-AF29),IF(AI28=0,PMT(AG29/DayCount,MAX(TermMonths-$A29+1,1),-AF29),AI28))))))</f>
        <v/>
      </c>
      <c r="AJ29" s="32">
        <f>IF(OR(AF29&lt;=0,$A29&lt;&gt;J8,J8=0),0,MIN(MAX(0,K8-L8*AF29),MAX(0,AF29-(AI29-AH29))))</f>
        <v/>
      </c>
      <c r="AK29" s="32">
        <f>IF(AF29&lt;=0,0,MIN(AF29,(AI29-AH29)+AJ29))</f>
        <v/>
      </c>
      <c r="AL29" s="32">
        <f>IF(AF29&lt;=0,0,MAX(0,AF29-AK29))</f>
        <v/>
      </c>
      <c r="AM29" s="32">
        <f>IF(OR($A29&gt;TermMonths,C9&lt;&gt;"Y"),0,AS28)</f>
        <v/>
      </c>
      <c r="AN29" s="31">
        <f>IF(AM29&lt;=0,0,IF($A29&lt;=E9,D9,F9))</f>
        <v/>
      </c>
      <c r="AO29" s="32">
        <f>IF(AM29&lt;=0,0,AM29*AN29/DayCount)</f>
        <v/>
      </c>
      <c r="AP29" s="32">
        <f>IF(AM29&lt;=0,0,MIN(AM29+AO29,IF(G9="InterestOnly",AO29,IF(G9="FixedAmount",IF($A29&lt;=E9,H9,I9),IF(OR($A29=1,$A29=E9+1),PMT(AN29/DayCount,MAX(TermMonths-$A29+1,1),-AM29),IF(AP28=0,PMT(AN29/DayCount,MAX(TermMonths-$A29+1,1),-AM29),AP28))))))</f>
        <v/>
      </c>
      <c r="AQ29" s="32">
        <f>IF(OR(AM29&lt;=0,$A29&lt;&gt;J9,J9=0),0,MIN(MAX(0,K9-L9*AM29),MAX(0,AM29-(AP29-AO29))))</f>
        <v/>
      </c>
      <c r="AR29" s="32">
        <f>IF(AM29&lt;=0,0,MIN(AM29,(AP29-AO29)+AQ29))</f>
        <v/>
      </c>
      <c r="AS29" s="32">
        <f>IF(AM29&lt;=0,0,MAX(0,AM29-AR29))</f>
        <v/>
      </c>
    </row>
    <row r="30">
      <c r="A30" s="33" t="n">
        <v>17</v>
      </c>
      <c r="B30" s="34">
        <f>IF(A30&gt;TermMonths,"",EDATE(StartDate,A30-1))</f>
        <v/>
      </c>
      <c r="C30" s="33">
        <f>IF(B30="","",YEAR(B30))</f>
        <v/>
      </c>
      <c r="D30" s="32">
        <f>IF(OR($A30&gt;TermMonths,C4&lt;&gt;"Y"),0,J29)</f>
        <v/>
      </c>
      <c r="E30" s="31">
        <f>IF(D30&lt;=0,0,IF($A30&lt;=E4,D4,F4))</f>
        <v/>
      </c>
      <c r="F30" s="32">
        <f>IF(D30&lt;=0,0,D30*E30/DayCount)</f>
        <v/>
      </c>
      <c r="G30" s="32">
        <f>IF(D30&lt;=0,0,MIN(D30+F30,IF(G4="InterestOnly",F30,IF(G4="FixedAmount",IF($A30&lt;=E4,H4,I4),IF(OR($A30=1,$A30=E4+1),PMT(E30/DayCount,MAX(TermMonths-$A30+1,1),-D30),IF(G29=0,PMT(E30/DayCount,MAX(TermMonths-$A30+1,1),-D30),G29))))))</f>
        <v/>
      </c>
      <c r="H30" s="32">
        <f>IF(OR(D30&lt;=0,$A30&lt;&gt;J4,J4=0),0,MIN(MAX(0,K4-L4*D30),MAX(0,D30-(G30-F30))))</f>
        <v/>
      </c>
      <c r="I30" s="32">
        <f>IF(D30&lt;=0,0,MIN(D30,(G30-F30)+H30))</f>
        <v/>
      </c>
      <c r="J30" s="32">
        <f>IF(D30&lt;=0,0,MAX(0,D30-I30))</f>
        <v/>
      </c>
      <c r="K30" s="32">
        <f>IF(OR($A30&gt;TermMonths,C5&lt;&gt;"Y"),0,Q29)</f>
        <v/>
      </c>
      <c r="L30" s="31">
        <f>IF(K30&lt;=0,0,IF($A30&lt;=E5,D5,F5))</f>
        <v/>
      </c>
      <c r="M30" s="32">
        <f>IF(K30&lt;=0,0,K30*L30/DayCount)</f>
        <v/>
      </c>
      <c r="N30" s="32">
        <f>IF(K30&lt;=0,0,MIN(K30+M30,IF(G5="InterestOnly",M30,IF(G5="FixedAmount",IF($A30&lt;=E5,H5,I5),IF(OR($A30=1,$A30=E5+1),PMT(L30/DayCount,MAX(TermMonths-$A30+1,1),-K30),IF(N29=0,PMT(L30/DayCount,MAX(TermMonths-$A30+1,1),-K30),N29))))))</f>
        <v/>
      </c>
      <c r="O30" s="32">
        <f>IF(OR(K30&lt;=0,$A30&lt;&gt;J5,J5=0),0,MIN(MAX(0,K5-L5*K30),MAX(0,K30-(N30-M30))))</f>
        <v/>
      </c>
      <c r="P30" s="32">
        <f>IF(K30&lt;=0,0,MIN(K30,(N30-M30)+O30))</f>
        <v/>
      </c>
      <c r="Q30" s="32">
        <f>IF(K30&lt;=0,0,MAX(0,K30-P30))</f>
        <v/>
      </c>
      <c r="R30" s="32">
        <f>IF(OR($A30&gt;TermMonths,C6&lt;&gt;"Y"),0,X29)</f>
        <v/>
      </c>
      <c r="S30" s="31">
        <f>IF(R30&lt;=0,0,IF($A30&lt;=E6,D6,F6))</f>
        <v/>
      </c>
      <c r="T30" s="32">
        <f>IF(R30&lt;=0,0,R30*S30/DayCount)</f>
        <v/>
      </c>
      <c r="U30" s="32">
        <f>IF(R30&lt;=0,0,MIN(R30+T30,IF(G6="InterestOnly",T30,IF(G6="FixedAmount",IF($A30&lt;=E6,H6,I6),IF(OR($A30=1,$A30=E6+1),PMT(S30/DayCount,MAX(TermMonths-$A30+1,1),-R30),IF(U29=0,PMT(S30/DayCount,MAX(TermMonths-$A30+1,1),-R30),U29))))))</f>
        <v/>
      </c>
      <c r="V30" s="32">
        <f>IF(OR(R30&lt;=0,$A30&lt;&gt;J6,J6=0),0,MIN(MAX(0,K6-L6*R30),MAX(0,R30-(U30-T30))))</f>
        <v/>
      </c>
      <c r="W30" s="32">
        <f>IF(R30&lt;=0,0,MIN(R30,(U30-T30)+V30))</f>
        <v/>
      </c>
      <c r="X30" s="32">
        <f>IF(R30&lt;=0,0,MAX(0,R30-W30))</f>
        <v/>
      </c>
      <c r="Y30" s="32">
        <f>IF(OR($A30&gt;TermMonths,C7&lt;&gt;"Y"),0,AE29)</f>
        <v/>
      </c>
      <c r="Z30" s="31">
        <f>IF(Y30&lt;=0,0,IF($A30&lt;=E7,D7,F7))</f>
        <v/>
      </c>
      <c r="AA30" s="32">
        <f>IF(Y30&lt;=0,0,Y30*Z30/DayCount)</f>
        <v/>
      </c>
      <c r="AB30" s="32">
        <f>IF(Y30&lt;=0,0,MIN(Y30+AA30,IF(G7="InterestOnly",AA30,IF(G7="FixedAmount",IF($A30&lt;=E7,H7,I7),IF(OR($A30=1,$A30=E7+1),PMT(Z30/DayCount,MAX(TermMonths-$A30+1,1),-Y30),IF(AB29=0,PMT(Z30/DayCount,MAX(TermMonths-$A30+1,1),-Y30),AB29))))))</f>
        <v/>
      </c>
      <c r="AC30" s="32">
        <f>IF(OR(Y30&lt;=0,$A30&lt;&gt;J7,J7=0),0,MIN(MAX(0,K7-L7*Y30),MAX(0,Y30-(AB30-AA30))))</f>
        <v/>
      </c>
      <c r="AD30" s="32">
        <f>IF(Y30&lt;=0,0,MIN(Y30,(AB30-AA30)+AC30))</f>
        <v/>
      </c>
      <c r="AE30" s="32">
        <f>IF(Y30&lt;=0,0,MAX(0,Y30-AD30))</f>
        <v/>
      </c>
      <c r="AF30" s="32">
        <f>IF(OR($A30&gt;TermMonths,C8&lt;&gt;"Y"),0,AL29)</f>
        <v/>
      </c>
      <c r="AG30" s="31">
        <f>IF(AF30&lt;=0,0,IF($A30&lt;=E8,D8,F8))</f>
        <v/>
      </c>
      <c r="AH30" s="32">
        <f>IF(AF30&lt;=0,0,AF30*AG30/DayCount)</f>
        <v/>
      </c>
      <c r="AI30" s="32">
        <f>IF(AF30&lt;=0,0,MIN(AF30+AH30,IF(G8="InterestOnly",AH30,IF(G8="FixedAmount",IF($A30&lt;=E8,H8,I8),IF(OR($A30=1,$A30=E8+1),PMT(AG30/DayCount,MAX(TermMonths-$A30+1,1),-AF30),IF(AI29=0,PMT(AG30/DayCount,MAX(TermMonths-$A30+1,1),-AF30),AI29))))))</f>
        <v/>
      </c>
      <c r="AJ30" s="32">
        <f>IF(OR(AF30&lt;=0,$A30&lt;&gt;J8,J8=0),0,MIN(MAX(0,K8-L8*AF30),MAX(0,AF30-(AI30-AH30))))</f>
        <v/>
      </c>
      <c r="AK30" s="32">
        <f>IF(AF30&lt;=0,0,MIN(AF30,(AI30-AH30)+AJ30))</f>
        <v/>
      </c>
      <c r="AL30" s="32">
        <f>IF(AF30&lt;=0,0,MAX(0,AF30-AK30))</f>
        <v/>
      </c>
      <c r="AM30" s="32">
        <f>IF(OR($A30&gt;TermMonths,C9&lt;&gt;"Y"),0,AS29)</f>
        <v/>
      </c>
      <c r="AN30" s="31">
        <f>IF(AM30&lt;=0,0,IF($A30&lt;=E9,D9,F9))</f>
        <v/>
      </c>
      <c r="AO30" s="32">
        <f>IF(AM30&lt;=0,0,AM30*AN30/DayCount)</f>
        <v/>
      </c>
      <c r="AP30" s="32">
        <f>IF(AM30&lt;=0,0,MIN(AM30+AO30,IF(G9="InterestOnly",AO30,IF(G9="FixedAmount",IF($A30&lt;=E9,H9,I9),IF(OR($A30=1,$A30=E9+1),PMT(AN30/DayCount,MAX(TermMonths-$A30+1,1),-AM30),IF(AP29=0,PMT(AN30/DayCount,MAX(TermMonths-$A30+1,1),-AM30),AP29))))))</f>
        <v/>
      </c>
      <c r="AQ30" s="32">
        <f>IF(OR(AM30&lt;=0,$A30&lt;&gt;J9,J9=0),0,MIN(MAX(0,K9-L9*AM30),MAX(0,AM30-(AP30-AO30))))</f>
        <v/>
      </c>
      <c r="AR30" s="32">
        <f>IF(AM30&lt;=0,0,MIN(AM30,(AP30-AO30)+AQ30))</f>
        <v/>
      </c>
      <c r="AS30" s="32">
        <f>IF(AM30&lt;=0,0,MAX(0,AM30-AR30))</f>
        <v/>
      </c>
    </row>
    <row r="31">
      <c r="A31" s="33" t="n">
        <v>18</v>
      </c>
      <c r="B31" s="34">
        <f>IF(A31&gt;TermMonths,"",EDATE(StartDate,A31-1))</f>
        <v/>
      </c>
      <c r="C31" s="33">
        <f>IF(B31="","",YEAR(B31))</f>
        <v/>
      </c>
      <c r="D31" s="32">
        <f>IF(OR($A31&gt;TermMonths,C4&lt;&gt;"Y"),0,J30)</f>
        <v/>
      </c>
      <c r="E31" s="31">
        <f>IF(D31&lt;=0,0,IF($A31&lt;=E4,D4,F4))</f>
        <v/>
      </c>
      <c r="F31" s="32">
        <f>IF(D31&lt;=0,0,D31*E31/DayCount)</f>
        <v/>
      </c>
      <c r="G31" s="32">
        <f>IF(D31&lt;=0,0,MIN(D31+F31,IF(G4="InterestOnly",F31,IF(G4="FixedAmount",IF($A31&lt;=E4,H4,I4),IF(OR($A31=1,$A31=E4+1),PMT(E31/DayCount,MAX(TermMonths-$A31+1,1),-D31),IF(G30=0,PMT(E31/DayCount,MAX(TermMonths-$A31+1,1),-D31),G30))))))</f>
        <v/>
      </c>
      <c r="H31" s="32">
        <f>IF(OR(D31&lt;=0,$A31&lt;&gt;J4,J4=0),0,MIN(MAX(0,K4-L4*D31),MAX(0,D31-(G31-F31))))</f>
        <v/>
      </c>
      <c r="I31" s="32">
        <f>IF(D31&lt;=0,0,MIN(D31,(G31-F31)+H31))</f>
        <v/>
      </c>
      <c r="J31" s="32">
        <f>IF(D31&lt;=0,0,MAX(0,D31-I31))</f>
        <v/>
      </c>
      <c r="K31" s="32">
        <f>IF(OR($A31&gt;TermMonths,C5&lt;&gt;"Y"),0,Q30)</f>
        <v/>
      </c>
      <c r="L31" s="31">
        <f>IF(K31&lt;=0,0,IF($A31&lt;=E5,D5,F5))</f>
        <v/>
      </c>
      <c r="M31" s="32">
        <f>IF(K31&lt;=0,0,K31*L31/DayCount)</f>
        <v/>
      </c>
      <c r="N31" s="32">
        <f>IF(K31&lt;=0,0,MIN(K31+M31,IF(G5="InterestOnly",M31,IF(G5="FixedAmount",IF($A31&lt;=E5,H5,I5),IF(OR($A31=1,$A31=E5+1),PMT(L31/DayCount,MAX(TermMonths-$A31+1,1),-K31),IF(N30=0,PMT(L31/DayCount,MAX(TermMonths-$A31+1,1),-K31),N30))))))</f>
        <v/>
      </c>
      <c r="O31" s="32">
        <f>IF(OR(K31&lt;=0,$A31&lt;&gt;J5,J5=0),0,MIN(MAX(0,K5-L5*K31),MAX(0,K31-(N31-M31))))</f>
        <v/>
      </c>
      <c r="P31" s="32">
        <f>IF(K31&lt;=0,0,MIN(K31,(N31-M31)+O31))</f>
        <v/>
      </c>
      <c r="Q31" s="32">
        <f>IF(K31&lt;=0,0,MAX(0,K31-P31))</f>
        <v/>
      </c>
      <c r="R31" s="32">
        <f>IF(OR($A31&gt;TermMonths,C6&lt;&gt;"Y"),0,X30)</f>
        <v/>
      </c>
      <c r="S31" s="31">
        <f>IF(R31&lt;=0,0,IF($A31&lt;=E6,D6,F6))</f>
        <v/>
      </c>
      <c r="T31" s="32">
        <f>IF(R31&lt;=0,0,R31*S31/DayCount)</f>
        <v/>
      </c>
      <c r="U31" s="32">
        <f>IF(R31&lt;=0,0,MIN(R31+T31,IF(G6="InterestOnly",T31,IF(G6="FixedAmount",IF($A31&lt;=E6,H6,I6),IF(OR($A31=1,$A31=E6+1),PMT(S31/DayCount,MAX(TermMonths-$A31+1,1),-R31),IF(U30=0,PMT(S31/DayCount,MAX(TermMonths-$A31+1,1),-R31),U30))))))</f>
        <v/>
      </c>
      <c r="V31" s="32">
        <f>IF(OR(R31&lt;=0,$A31&lt;&gt;J6,J6=0),0,MIN(MAX(0,K6-L6*R31),MAX(0,R31-(U31-T31))))</f>
        <v/>
      </c>
      <c r="W31" s="32">
        <f>IF(R31&lt;=0,0,MIN(R31,(U31-T31)+V31))</f>
        <v/>
      </c>
      <c r="X31" s="32">
        <f>IF(R31&lt;=0,0,MAX(0,R31-W31))</f>
        <v/>
      </c>
      <c r="Y31" s="32">
        <f>IF(OR($A31&gt;TermMonths,C7&lt;&gt;"Y"),0,AE30)</f>
        <v/>
      </c>
      <c r="Z31" s="31">
        <f>IF(Y31&lt;=0,0,IF($A31&lt;=E7,D7,F7))</f>
        <v/>
      </c>
      <c r="AA31" s="32">
        <f>IF(Y31&lt;=0,0,Y31*Z31/DayCount)</f>
        <v/>
      </c>
      <c r="AB31" s="32">
        <f>IF(Y31&lt;=0,0,MIN(Y31+AA31,IF(G7="InterestOnly",AA31,IF(G7="FixedAmount",IF($A31&lt;=E7,H7,I7),IF(OR($A31=1,$A31=E7+1),PMT(Z31/DayCount,MAX(TermMonths-$A31+1,1),-Y31),IF(AB30=0,PMT(Z31/DayCount,MAX(TermMonths-$A31+1,1),-Y31),AB30))))))</f>
        <v/>
      </c>
      <c r="AC31" s="32">
        <f>IF(OR(Y31&lt;=0,$A31&lt;&gt;J7,J7=0),0,MIN(MAX(0,K7-L7*Y31),MAX(0,Y31-(AB31-AA31))))</f>
        <v/>
      </c>
      <c r="AD31" s="32">
        <f>IF(Y31&lt;=0,0,MIN(Y31,(AB31-AA31)+AC31))</f>
        <v/>
      </c>
      <c r="AE31" s="32">
        <f>IF(Y31&lt;=0,0,MAX(0,Y31-AD31))</f>
        <v/>
      </c>
      <c r="AF31" s="32">
        <f>IF(OR($A31&gt;TermMonths,C8&lt;&gt;"Y"),0,AL30)</f>
        <v/>
      </c>
      <c r="AG31" s="31">
        <f>IF(AF31&lt;=0,0,IF($A31&lt;=E8,D8,F8))</f>
        <v/>
      </c>
      <c r="AH31" s="32">
        <f>IF(AF31&lt;=0,0,AF31*AG31/DayCount)</f>
        <v/>
      </c>
      <c r="AI31" s="32">
        <f>IF(AF31&lt;=0,0,MIN(AF31+AH31,IF(G8="InterestOnly",AH31,IF(G8="FixedAmount",IF($A31&lt;=E8,H8,I8),IF(OR($A31=1,$A31=E8+1),PMT(AG31/DayCount,MAX(TermMonths-$A31+1,1),-AF31),IF(AI30=0,PMT(AG31/DayCount,MAX(TermMonths-$A31+1,1),-AF31),AI30))))))</f>
        <v/>
      </c>
      <c r="AJ31" s="32">
        <f>IF(OR(AF31&lt;=0,$A31&lt;&gt;J8,J8=0),0,MIN(MAX(0,K8-L8*AF31),MAX(0,AF31-(AI31-AH31))))</f>
        <v/>
      </c>
      <c r="AK31" s="32">
        <f>IF(AF31&lt;=0,0,MIN(AF31,(AI31-AH31)+AJ31))</f>
        <v/>
      </c>
      <c r="AL31" s="32">
        <f>IF(AF31&lt;=0,0,MAX(0,AF31-AK31))</f>
        <v/>
      </c>
      <c r="AM31" s="32">
        <f>IF(OR($A31&gt;TermMonths,C9&lt;&gt;"Y"),0,AS30)</f>
        <v/>
      </c>
      <c r="AN31" s="31">
        <f>IF(AM31&lt;=0,0,IF($A31&lt;=E9,D9,F9))</f>
        <v/>
      </c>
      <c r="AO31" s="32">
        <f>IF(AM31&lt;=0,0,AM31*AN31/DayCount)</f>
        <v/>
      </c>
      <c r="AP31" s="32">
        <f>IF(AM31&lt;=0,0,MIN(AM31+AO31,IF(G9="InterestOnly",AO31,IF(G9="FixedAmount",IF($A31&lt;=E9,H9,I9),IF(OR($A31=1,$A31=E9+1),PMT(AN31/DayCount,MAX(TermMonths-$A31+1,1),-AM31),IF(AP30=0,PMT(AN31/DayCount,MAX(TermMonths-$A31+1,1),-AM31),AP30))))))</f>
        <v/>
      </c>
      <c r="AQ31" s="32">
        <f>IF(OR(AM31&lt;=0,$A31&lt;&gt;J9,J9=0),0,MIN(MAX(0,K9-L9*AM31),MAX(0,AM31-(AP31-AO31))))</f>
        <v/>
      </c>
      <c r="AR31" s="32">
        <f>IF(AM31&lt;=0,0,MIN(AM31,(AP31-AO31)+AQ31))</f>
        <v/>
      </c>
      <c r="AS31" s="32">
        <f>IF(AM31&lt;=0,0,MAX(0,AM31-AR31))</f>
        <v/>
      </c>
    </row>
    <row r="32">
      <c r="A32" s="33" t="n">
        <v>19</v>
      </c>
      <c r="B32" s="34">
        <f>IF(A32&gt;TermMonths,"",EDATE(StartDate,A32-1))</f>
        <v/>
      </c>
      <c r="C32" s="33">
        <f>IF(B32="","",YEAR(B32))</f>
        <v/>
      </c>
      <c r="D32" s="32">
        <f>IF(OR($A32&gt;TermMonths,C4&lt;&gt;"Y"),0,J31)</f>
        <v/>
      </c>
      <c r="E32" s="31">
        <f>IF(D32&lt;=0,0,IF($A32&lt;=E4,D4,F4))</f>
        <v/>
      </c>
      <c r="F32" s="32">
        <f>IF(D32&lt;=0,0,D32*E32/DayCount)</f>
        <v/>
      </c>
      <c r="G32" s="32">
        <f>IF(D32&lt;=0,0,MIN(D32+F32,IF(G4="InterestOnly",F32,IF(G4="FixedAmount",IF($A32&lt;=E4,H4,I4),IF(OR($A32=1,$A32=E4+1),PMT(E32/DayCount,MAX(TermMonths-$A32+1,1),-D32),IF(G31=0,PMT(E32/DayCount,MAX(TermMonths-$A32+1,1),-D32),G31))))))</f>
        <v/>
      </c>
      <c r="H32" s="32">
        <f>IF(OR(D32&lt;=0,$A32&lt;&gt;J4,J4=0),0,MIN(MAX(0,K4-L4*D32),MAX(0,D32-(G32-F32))))</f>
        <v/>
      </c>
      <c r="I32" s="32">
        <f>IF(D32&lt;=0,0,MIN(D32,(G32-F32)+H32))</f>
        <v/>
      </c>
      <c r="J32" s="32">
        <f>IF(D32&lt;=0,0,MAX(0,D32-I32))</f>
        <v/>
      </c>
      <c r="K32" s="32">
        <f>IF(OR($A32&gt;TermMonths,C5&lt;&gt;"Y"),0,Q31)</f>
        <v/>
      </c>
      <c r="L32" s="31">
        <f>IF(K32&lt;=0,0,IF($A32&lt;=E5,D5,F5))</f>
        <v/>
      </c>
      <c r="M32" s="32">
        <f>IF(K32&lt;=0,0,K32*L32/DayCount)</f>
        <v/>
      </c>
      <c r="N32" s="32">
        <f>IF(K32&lt;=0,0,MIN(K32+M32,IF(G5="InterestOnly",M32,IF(G5="FixedAmount",IF($A32&lt;=E5,H5,I5),IF(OR($A32=1,$A32=E5+1),PMT(L32/DayCount,MAX(TermMonths-$A32+1,1),-K32),IF(N31=0,PMT(L32/DayCount,MAX(TermMonths-$A32+1,1),-K32),N31))))))</f>
        <v/>
      </c>
      <c r="O32" s="32">
        <f>IF(OR(K32&lt;=0,$A32&lt;&gt;J5,J5=0),0,MIN(MAX(0,K5-L5*K32),MAX(0,K32-(N32-M32))))</f>
        <v/>
      </c>
      <c r="P32" s="32">
        <f>IF(K32&lt;=0,0,MIN(K32,(N32-M32)+O32))</f>
        <v/>
      </c>
      <c r="Q32" s="32">
        <f>IF(K32&lt;=0,0,MAX(0,K32-P32))</f>
        <v/>
      </c>
      <c r="R32" s="32">
        <f>IF(OR($A32&gt;TermMonths,C6&lt;&gt;"Y"),0,X31)</f>
        <v/>
      </c>
      <c r="S32" s="31">
        <f>IF(R32&lt;=0,0,IF($A32&lt;=E6,D6,F6))</f>
        <v/>
      </c>
      <c r="T32" s="32">
        <f>IF(R32&lt;=0,0,R32*S32/DayCount)</f>
        <v/>
      </c>
      <c r="U32" s="32">
        <f>IF(R32&lt;=0,0,MIN(R32+T32,IF(G6="InterestOnly",T32,IF(G6="FixedAmount",IF($A32&lt;=E6,H6,I6),IF(OR($A32=1,$A32=E6+1),PMT(S32/DayCount,MAX(TermMonths-$A32+1,1),-R32),IF(U31=0,PMT(S32/DayCount,MAX(TermMonths-$A32+1,1),-R32),U31))))))</f>
        <v/>
      </c>
      <c r="V32" s="32">
        <f>IF(OR(R32&lt;=0,$A32&lt;&gt;J6,J6=0),0,MIN(MAX(0,K6-L6*R32),MAX(0,R32-(U32-T32))))</f>
        <v/>
      </c>
      <c r="W32" s="32">
        <f>IF(R32&lt;=0,0,MIN(R32,(U32-T32)+V32))</f>
        <v/>
      </c>
      <c r="X32" s="32">
        <f>IF(R32&lt;=0,0,MAX(0,R32-W32))</f>
        <v/>
      </c>
      <c r="Y32" s="32">
        <f>IF(OR($A32&gt;TermMonths,C7&lt;&gt;"Y"),0,AE31)</f>
        <v/>
      </c>
      <c r="Z32" s="31">
        <f>IF(Y32&lt;=0,0,IF($A32&lt;=E7,D7,F7))</f>
        <v/>
      </c>
      <c r="AA32" s="32">
        <f>IF(Y32&lt;=0,0,Y32*Z32/DayCount)</f>
        <v/>
      </c>
      <c r="AB32" s="32">
        <f>IF(Y32&lt;=0,0,MIN(Y32+AA32,IF(G7="InterestOnly",AA32,IF(G7="FixedAmount",IF($A32&lt;=E7,H7,I7),IF(OR($A32=1,$A32=E7+1),PMT(Z32/DayCount,MAX(TermMonths-$A32+1,1),-Y32),IF(AB31=0,PMT(Z32/DayCount,MAX(TermMonths-$A32+1,1),-Y32),AB31))))))</f>
        <v/>
      </c>
      <c r="AC32" s="32">
        <f>IF(OR(Y32&lt;=0,$A32&lt;&gt;J7,J7=0),0,MIN(MAX(0,K7-L7*Y32),MAX(0,Y32-(AB32-AA32))))</f>
        <v/>
      </c>
      <c r="AD32" s="32">
        <f>IF(Y32&lt;=0,0,MIN(Y32,(AB32-AA32)+AC32))</f>
        <v/>
      </c>
      <c r="AE32" s="32">
        <f>IF(Y32&lt;=0,0,MAX(0,Y32-AD32))</f>
        <v/>
      </c>
      <c r="AF32" s="32">
        <f>IF(OR($A32&gt;TermMonths,C8&lt;&gt;"Y"),0,AL31)</f>
        <v/>
      </c>
      <c r="AG32" s="31">
        <f>IF(AF32&lt;=0,0,IF($A32&lt;=E8,D8,F8))</f>
        <v/>
      </c>
      <c r="AH32" s="32">
        <f>IF(AF32&lt;=0,0,AF32*AG32/DayCount)</f>
        <v/>
      </c>
      <c r="AI32" s="32">
        <f>IF(AF32&lt;=0,0,MIN(AF32+AH32,IF(G8="InterestOnly",AH32,IF(G8="FixedAmount",IF($A32&lt;=E8,H8,I8),IF(OR($A32=1,$A32=E8+1),PMT(AG32/DayCount,MAX(TermMonths-$A32+1,1),-AF32),IF(AI31=0,PMT(AG32/DayCount,MAX(TermMonths-$A32+1,1),-AF32),AI31))))))</f>
        <v/>
      </c>
      <c r="AJ32" s="32">
        <f>IF(OR(AF32&lt;=0,$A32&lt;&gt;J8,J8=0),0,MIN(MAX(0,K8-L8*AF32),MAX(0,AF32-(AI32-AH32))))</f>
        <v/>
      </c>
      <c r="AK32" s="32">
        <f>IF(AF32&lt;=0,0,MIN(AF32,(AI32-AH32)+AJ32))</f>
        <v/>
      </c>
      <c r="AL32" s="32">
        <f>IF(AF32&lt;=0,0,MAX(0,AF32-AK32))</f>
        <v/>
      </c>
      <c r="AM32" s="32">
        <f>IF(OR($A32&gt;TermMonths,C9&lt;&gt;"Y"),0,AS31)</f>
        <v/>
      </c>
      <c r="AN32" s="31">
        <f>IF(AM32&lt;=0,0,IF($A32&lt;=E9,D9,F9))</f>
        <v/>
      </c>
      <c r="AO32" s="32">
        <f>IF(AM32&lt;=0,0,AM32*AN32/DayCount)</f>
        <v/>
      </c>
      <c r="AP32" s="32">
        <f>IF(AM32&lt;=0,0,MIN(AM32+AO32,IF(G9="InterestOnly",AO32,IF(G9="FixedAmount",IF($A32&lt;=E9,H9,I9),IF(OR($A32=1,$A32=E9+1),PMT(AN32/DayCount,MAX(TermMonths-$A32+1,1),-AM32),IF(AP31=0,PMT(AN32/DayCount,MAX(TermMonths-$A32+1,1),-AM32),AP31))))))</f>
        <v/>
      </c>
      <c r="AQ32" s="32">
        <f>IF(OR(AM32&lt;=0,$A32&lt;&gt;J9,J9=0),0,MIN(MAX(0,K9-L9*AM32),MAX(0,AM32-(AP32-AO32))))</f>
        <v/>
      </c>
      <c r="AR32" s="32">
        <f>IF(AM32&lt;=0,0,MIN(AM32,(AP32-AO32)+AQ32))</f>
        <v/>
      </c>
      <c r="AS32" s="32">
        <f>IF(AM32&lt;=0,0,MAX(0,AM32-AR32))</f>
        <v/>
      </c>
    </row>
    <row r="33">
      <c r="A33" s="33" t="n">
        <v>20</v>
      </c>
      <c r="B33" s="34">
        <f>IF(A33&gt;TermMonths,"",EDATE(StartDate,A33-1))</f>
        <v/>
      </c>
      <c r="C33" s="33">
        <f>IF(B33="","",YEAR(B33))</f>
        <v/>
      </c>
      <c r="D33" s="32">
        <f>IF(OR($A33&gt;TermMonths,C4&lt;&gt;"Y"),0,J32)</f>
        <v/>
      </c>
      <c r="E33" s="31">
        <f>IF(D33&lt;=0,0,IF($A33&lt;=E4,D4,F4))</f>
        <v/>
      </c>
      <c r="F33" s="32">
        <f>IF(D33&lt;=0,0,D33*E33/DayCount)</f>
        <v/>
      </c>
      <c r="G33" s="32">
        <f>IF(D33&lt;=0,0,MIN(D33+F33,IF(G4="InterestOnly",F33,IF(G4="FixedAmount",IF($A33&lt;=E4,H4,I4),IF(OR($A33=1,$A33=E4+1),PMT(E33/DayCount,MAX(TermMonths-$A33+1,1),-D33),IF(G32=0,PMT(E33/DayCount,MAX(TermMonths-$A33+1,1),-D33),G32))))))</f>
        <v/>
      </c>
      <c r="H33" s="32">
        <f>IF(OR(D33&lt;=0,$A33&lt;&gt;J4,J4=0),0,MIN(MAX(0,K4-L4*D33),MAX(0,D33-(G33-F33))))</f>
        <v/>
      </c>
      <c r="I33" s="32">
        <f>IF(D33&lt;=0,0,MIN(D33,(G33-F33)+H33))</f>
        <v/>
      </c>
      <c r="J33" s="32">
        <f>IF(D33&lt;=0,0,MAX(0,D33-I33))</f>
        <v/>
      </c>
      <c r="K33" s="32">
        <f>IF(OR($A33&gt;TermMonths,C5&lt;&gt;"Y"),0,Q32)</f>
        <v/>
      </c>
      <c r="L33" s="31">
        <f>IF(K33&lt;=0,0,IF($A33&lt;=E5,D5,F5))</f>
        <v/>
      </c>
      <c r="M33" s="32">
        <f>IF(K33&lt;=0,0,K33*L33/DayCount)</f>
        <v/>
      </c>
      <c r="N33" s="32">
        <f>IF(K33&lt;=0,0,MIN(K33+M33,IF(G5="InterestOnly",M33,IF(G5="FixedAmount",IF($A33&lt;=E5,H5,I5),IF(OR($A33=1,$A33=E5+1),PMT(L33/DayCount,MAX(TermMonths-$A33+1,1),-K33),IF(N32=0,PMT(L33/DayCount,MAX(TermMonths-$A33+1,1),-K33),N32))))))</f>
        <v/>
      </c>
      <c r="O33" s="32">
        <f>IF(OR(K33&lt;=0,$A33&lt;&gt;J5,J5=0),0,MIN(MAX(0,K5-L5*K33),MAX(0,K33-(N33-M33))))</f>
        <v/>
      </c>
      <c r="P33" s="32">
        <f>IF(K33&lt;=0,0,MIN(K33,(N33-M33)+O33))</f>
        <v/>
      </c>
      <c r="Q33" s="32">
        <f>IF(K33&lt;=0,0,MAX(0,K33-P33))</f>
        <v/>
      </c>
      <c r="R33" s="32">
        <f>IF(OR($A33&gt;TermMonths,C6&lt;&gt;"Y"),0,X32)</f>
        <v/>
      </c>
      <c r="S33" s="31">
        <f>IF(R33&lt;=0,0,IF($A33&lt;=E6,D6,F6))</f>
        <v/>
      </c>
      <c r="T33" s="32">
        <f>IF(R33&lt;=0,0,R33*S33/DayCount)</f>
        <v/>
      </c>
      <c r="U33" s="32">
        <f>IF(R33&lt;=0,0,MIN(R33+T33,IF(G6="InterestOnly",T33,IF(G6="FixedAmount",IF($A33&lt;=E6,H6,I6),IF(OR($A33=1,$A33=E6+1),PMT(S33/DayCount,MAX(TermMonths-$A33+1,1),-R33),IF(U32=0,PMT(S33/DayCount,MAX(TermMonths-$A33+1,1),-R33),U32))))))</f>
        <v/>
      </c>
      <c r="V33" s="32">
        <f>IF(OR(R33&lt;=0,$A33&lt;&gt;J6,J6=0),0,MIN(MAX(0,K6-L6*R33),MAX(0,R33-(U33-T33))))</f>
        <v/>
      </c>
      <c r="W33" s="32">
        <f>IF(R33&lt;=0,0,MIN(R33,(U33-T33)+V33))</f>
        <v/>
      </c>
      <c r="X33" s="32">
        <f>IF(R33&lt;=0,0,MAX(0,R33-W33))</f>
        <v/>
      </c>
      <c r="Y33" s="32">
        <f>IF(OR($A33&gt;TermMonths,C7&lt;&gt;"Y"),0,AE32)</f>
        <v/>
      </c>
      <c r="Z33" s="31">
        <f>IF(Y33&lt;=0,0,IF($A33&lt;=E7,D7,F7))</f>
        <v/>
      </c>
      <c r="AA33" s="32">
        <f>IF(Y33&lt;=0,0,Y33*Z33/DayCount)</f>
        <v/>
      </c>
      <c r="AB33" s="32">
        <f>IF(Y33&lt;=0,0,MIN(Y33+AA33,IF(G7="InterestOnly",AA33,IF(G7="FixedAmount",IF($A33&lt;=E7,H7,I7),IF(OR($A33=1,$A33=E7+1),PMT(Z33/DayCount,MAX(TermMonths-$A33+1,1),-Y33),IF(AB32=0,PMT(Z33/DayCount,MAX(TermMonths-$A33+1,1),-Y33),AB32))))))</f>
        <v/>
      </c>
      <c r="AC33" s="32">
        <f>IF(OR(Y33&lt;=0,$A33&lt;&gt;J7,J7=0),0,MIN(MAX(0,K7-L7*Y33),MAX(0,Y33-(AB33-AA33))))</f>
        <v/>
      </c>
      <c r="AD33" s="32">
        <f>IF(Y33&lt;=0,0,MIN(Y33,(AB33-AA33)+AC33))</f>
        <v/>
      </c>
      <c r="AE33" s="32">
        <f>IF(Y33&lt;=0,0,MAX(0,Y33-AD33))</f>
        <v/>
      </c>
      <c r="AF33" s="32">
        <f>IF(OR($A33&gt;TermMonths,C8&lt;&gt;"Y"),0,AL32)</f>
        <v/>
      </c>
      <c r="AG33" s="31">
        <f>IF(AF33&lt;=0,0,IF($A33&lt;=E8,D8,F8))</f>
        <v/>
      </c>
      <c r="AH33" s="32">
        <f>IF(AF33&lt;=0,0,AF33*AG33/DayCount)</f>
        <v/>
      </c>
      <c r="AI33" s="32">
        <f>IF(AF33&lt;=0,0,MIN(AF33+AH33,IF(G8="InterestOnly",AH33,IF(G8="FixedAmount",IF($A33&lt;=E8,H8,I8),IF(OR($A33=1,$A33=E8+1),PMT(AG33/DayCount,MAX(TermMonths-$A33+1,1),-AF33),IF(AI32=0,PMT(AG33/DayCount,MAX(TermMonths-$A33+1,1),-AF33),AI32))))))</f>
        <v/>
      </c>
      <c r="AJ33" s="32">
        <f>IF(OR(AF33&lt;=0,$A33&lt;&gt;J8,J8=0),0,MIN(MAX(0,K8-L8*AF33),MAX(0,AF33-(AI33-AH33))))</f>
        <v/>
      </c>
      <c r="AK33" s="32">
        <f>IF(AF33&lt;=0,0,MIN(AF33,(AI33-AH33)+AJ33))</f>
        <v/>
      </c>
      <c r="AL33" s="32">
        <f>IF(AF33&lt;=0,0,MAX(0,AF33-AK33))</f>
        <v/>
      </c>
      <c r="AM33" s="32">
        <f>IF(OR($A33&gt;TermMonths,C9&lt;&gt;"Y"),0,AS32)</f>
        <v/>
      </c>
      <c r="AN33" s="31">
        <f>IF(AM33&lt;=0,0,IF($A33&lt;=E9,D9,F9))</f>
        <v/>
      </c>
      <c r="AO33" s="32">
        <f>IF(AM33&lt;=0,0,AM33*AN33/DayCount)</f>
        <v/>
      </c>
      <c r="AP33" s="32">
        <f>IF(AM33&lt;=0,0,MIN(AM33+AO33,IF(G9="InterestOnly",AO33,IF(G9="FixedAmount",IF($A33&lt;=E9,H9,I9),IF(OR($A33=1,$A33=E9+1),PMT(AN33/DayCount,MAX(TermMonths-$A33+1,1),-AM33),IF(AP32=0,PMT(AN33/DayCount,MAX(TermMonths-$A33+1,1),-AM33),AP32))))))</f>
        <v/>
      </c>
      <c r="AQ33" s="32">
        <f>IF(OR(AM33&lt;=0,$A33&lt;&gt;J9,J9=0),0,MIN(MAX(0,K9-L9*AM33),MAX(0,AM33-(AP33-AO33))))</f>
        <v/>
      </c>
      <c r="AR33" s="32">
        <f>IF(AM33&lt;=0,0,MIN(AM33,(AP33-AO33)+AQ33))</f>
        <v/>
      </c>
      <c r="AS33" s="32">
        <f>IF(AM33&lt;=0,0,MAX(0,AM33-AR33))</f>
        <v/>
      </c>
    </row>
    <row r="34">
      <c r="A34" s="33" t="n">
        <v>21</v>
      </c>
      <c r="B34" s="34">
        <f>IF(A34&gt;TermMonths,"",EDATE(StartDate,A34-1))</f>
        <v/>
      </c>
      <c r="C34" s="33">
        <f>IF(B34="","",YEAR(B34))</f>
        <v/>
      </c>
      <c r="D34" s="32">
        <f>IF(OR($A34&gt;TermMonths,C4&lt;&gt;"Y"),0,J33)</f>
        <v/>
      </c>
      <c r="E34" s="31">
        <f>IF(D34&lt;=0,0,IF($A34&lt;=E4,D4,F4))</f>
        <v/>
      </c>
      <c r="F34" s="32">
        <f>IF(D34&lt;=0,0,D34*E34/DayCount)</f>
        <v/>
      </c>
      <c r="G34" s="32">
        <f>IF(D34&lt;=0,0,MIN(D34+F34,IF(G4="InterestOnly",F34,IF(G4="FixedAmount",IF($A34&lt;=E4,H4,I4),IF(OR($A34=1,$A34=E4+1),PMT(E34/DayCount,MAX(TermMonths-$A34+1,1),-D34),IF(G33=0,PMT(E34/DayCount,MAX(TermMonths-$A34+1,1),-D34),G33))))))</f>
        <v/>
      </c>
      <c r="H34" s="32">
        <f>IF(OR(D34&lt;=0,$A34&lt;&gt;J4,J4=0),0,MIN(MAX(0,K4-L4*D34),MAX(0,D34-(G34-F34))))</f>
        <v/>
      </c>
      <c r="I34" s="32">
        <f>IF(D34&lt;=0,0,MIN(D34,(G34-F34)+H34))</f>
        <v/>
      </c>
      <c r="J34" s="32">
        <f>IF(D34&lt;=0,0,MAX(0,D34-I34))</f>
        <v/>
      </c>
      <c r="K34" s="32">
        <f>IF(OR($A34&gt;TermMonths,C5&lt;&gt;"Y"),0,Q33)</f>
        <v/>
      </c>
      <c r="L34" s="31">
        <f>IF(K34&lt;=0,0,IF($A34&lt;=E5,D5,F5))</f>
        <v/>
      </c>
      <c r="M34" s="32">
        <f>IF(K34&lt;=0,0,K34*L34/DayCount)</f>
        <v/>
      </c>
      <c r="N34" s="32">
        <f>IF(K34&lt;=0,0,MIN(K34+M34,IF(G5="InterestOnly",M34,IF(G5="FixedAmount",IF($A34&lt;=E5,H5,I5),IF(OR($A34=1,$A34=E5+1),PMT(L34/DayCount,MAX(TermMonths-$A34+1,1),-K34),IF(N33=0,PMT(L34/DayCount,MAX(TermMonths-$A34+1,1),-K34),N33))))))</f>
        <v/>
      </c>
      <c r="O34" s="32">
        <f>IF(OR(K34&lt;=0,$A34&lt;&gt;J5,J5=0),0,MIN(MAX(0,K5-L5*K34),MAX(0,K34-(N34-M34))))</f>
        <v/>
      </c>
      <c r="P34" s="32">
        <f>IF(K34&lt;=0,0,MIN(K34,(N34-M34)+O34))</f>
        <v/>
      </c>
      <c r="Q34" s="32">
        <f>IF(K34&lt;=0,0,MAX(0,K34-P34))</f>
        <v/>
      </c>
      <c r="R34" s="32">
        <f>IF(OR($A34&gt;TermMonths,C6&lt;&gt;"Y"),0,X33)</f>
        <v/>
      </c>
      <c r="S34" s="31">
        <f>IF(R34&lt;=0,0,IF($A34&lt;=E6,D6,F6))</f>
        <v/>
      </c>
      <c r="T34" s="32">
        <f>IF(R34&lt;=0,0,R34*S34/DayCount)</f>
        <v/>
      </c>
      <c r="U34" s="32">
        <f>IF(R34&lt;=0,0,MIN(R34+T34,IF(G6="InterestOnly",T34,IF(G6="FixedAmount",IF($A34&lt;=E6,H6,I6),IF(OR($A34=1,$A34=E6+1),PMT(S34/DayCount,MAX(TermMonths-$A34+1,1),-R34),IF(U33=0,PMT(S34/DayCount,MAX(TermMonths-$A34+1,1),-R34),U33))))))</f>
        <v/>
      </c>
      <c r="V34" s="32">
        <f>IF(OR(R34&lt;=0,$A34&lt;&gt;J6,J6=0),0,MIN(MAX(0,K6-L6*R34),MAX(0,R34-(U34-T34))))</f>
        <v/>
      </c>
      <c r="W34" s="32">
        <f>IF(R34&lt;=0,0,MIN(R34,(U34-T34)+V34))</f>
        <v/>
      </c>
      <c r="X34" s="32">
        <f>IF(R34&lt;=0,0,MAX(0,R34-W34))</f>
        <v/>
      </c>
      <c r="Y34" s="32">
        <f>IF(OR($A34&gt;TermMonths,C7&lt;&gt;"Y"),0,AE33)</f>
        <v/>
      </c>
      <c r="Z34" s="31">
        <f>IF(Y34&lt;=0,0,IF($A34&lt;=E7,D7,F7))</f>
        <v/>
      </c>
      <c r="AA34" s="32">
        <f>IF(Y34&lt;=0,0,Y34*Z34/DayCount)</f>
        <v/>
      </c>
      <c r="AB34" s="32">
        <f>IF(Y34&lt;=0,0,MIN(Y34+AA34,IF(G7="InterestOnly",AA34,IF(G7="FixedAmount",IF($A34&lt;=E7,H7,I7),IF(OR($A34=1,$A34=E7+1),PMT(Z34/DayCount,MAX(TermMonths-$A34+1,1),-Y34),IF(AB33=0,PMT(Z34/DayCount,MAX(TermMonths-$A34+1,1),-Y34),AB33))))))</f>
        <v/>
      </c>
      <c r="AC34" s="32">
        <f>IF(OR(Y34&lt;=0,$A34&lt;&gt;J7,J7=0),0,MIN(MAX(0,K7-L7*Y34),MAX(0,Y34-(AB34-AA34))))</f>
        <v/>
      </c>
      <c r="AD34" s="32">
        <f>IF(Y34&lt;=0,0,MIN(Y34,(AB34-AA34)+AC34))</f>
        <v/>
      </c>
      <c r="AE34" s="32">
        <f>IF(Y34&lt;=0,0,MAX(0,Y34-AD34))</f>
        <v/>
      </c>
      <c r="AF34" s="32">
        <f>IF(OR($A34&gt;TermMonths,C8&lt;&gt;"Y"),0,AL33)</f>
        <v/>
      </c>
      <c r="AG34" s="31">
        <f>IF(AF34&lt;=0,0,IF($A34&lt;=E8,D8,F8))</f>
        <v/>
      </c>
      <c r="AH34" s="32">
        <f>IF(AF34&lt;=0,0,AF34*AG34/DayCount)</f>
        <v/>
      </c>
      <c r="AI34" s="32">
        <f>IF(AF34&lt;=0,0,MIN(AF34+AH34,IF(G8="InterestOnly",AH34,IF(G8="FixedAmount",IF($A34&lt;=E8,H8,I8),IF(OR($A34=1,$A34=E8+1),PMT(AG34/DayCount,MAX(TermMonths-$A34+1,1),-AF34),IF(AI33=0,PMT(AG34/DayCount,MAX(TermMonths-$A34+1,1),-AF34),AI33))))))</f>
        <v/>
      </c>
      <c r="AJ34" s="32">
        <f>IF(OR(AF34&lt;=0,$A34&lt;&gt;J8,J8=0),0,MIN(MAX(0,K8-L8*AF34),MAX(0,AF34-(AI34-AH34))))</f>
        <v/>
      </c>
      <c r="AK34" s="32">
        <f>IF(AF34&lt;=0,0,MIN(AF34,(AI34-AH34)+AJ34))</f>
        <v/>
      </c>
      <c r="AL34" s="32">
        <f>IF(AF34&lt;=0,0,MAX(0,AF34-AK34))</f>
        <v/>
      </c>
      <c r="AM34" s="32">
        <f>IF(OR($A34&gt;TermMonths,C9&lt;&gt;"Y"),0,AS33)</f>
        <v/>
      </c>
      <c r="AN34" s="31">
        <f>IF(AM34&lt;=0,0,IF($A34&lt;=E9,D9,F9))</f>
        <v/>
      </c>
      <c r="AO34" s="32">
        <f>IF(AM34&lt;=0,0,AM34*AN34/DayCount)</f>
        <v/>
      </c>
      <c r="AP34" s="32">
        <f>IF(AM34&lt;=0,0,MIN(AM34+AO34,IF(G9="InterestOnly",AO34,IF(G9="FixedAmount",IF($A34&lt;=E9,H9,I9),IF(OR($A34=1,$A34=E9+1),PMT(AN34/DayCount,MAX(TermMonths-$A34+1,1),-AM34),IF(AP33=0,PMT(AN34/DayCount,MAX(TermMonths-$A34+1,1),-AM34),AP33))))))</f>
        <v/>
      </c>
      <c r="AQ34" s="32">
        <f>IF(OR(AM34&lt;=0,$A34&lt;&gt;J9,J9=0),0,MIN(MAX(0,K9-L9*AM34),MAX(0,AM34-(AP34-AO34))))</f>
        <v/>
      </c>
      <c r="AR34" s="32">
        <f>IF(AM34&lt;=0,0,MIN(AM34,(AP34-AO34)+AQ34))</f>
        <v/>
      </c>
      <c r="AS34" s="32">
        <f>IF(AM34&lt;=0,0,MAX(0,AM34-AR34))</f>
        <v/>
      </c>
    </row>
    <row r="35">
      <c r="A35" s="33" t="n">
        <v>22</v>
      </c>
      <c r="B35" s="34">
        <f>IF(A35&gt;TermMonths,"",EDATE(StartDate,A35-1))</f>
        <v/>
      </c>
      <c r="C35" s="33">
        <f>IF(B35="","",YEAR(B35))</f>
        <v/>
      </c>
      <c r="D35" s="32">
        <f>IF(OR($A35&gt;TermMonths,C4&lt;&gt;"Y"),0,J34)</f>
        <v/>
      </c>
      <c r="E35" s="31">
        <f>IF(D35&lt;=0,0,IF($A35&lt;=E4,D4,F4))</f>
        <v/>
      </c>
      <c r="F35" s="32">
        <f>IF(D35&lt;=0,0,D35*E35/DayCount)</f>
        <v/>
      </c>
      <c r="G35" s="32">
        <f>IF(D35&lt;=0,0,MIN(D35+F35,IF(G4="InterestOnly",F35,IF(G4="FixedAmount",IF($A35&lt;=E4,H4,I4),IF(OR($A35=1,$A35=E4+1),PMT(E35/DayCount,MAX(TermMonths-$A35+1,1),-D35),IF(G34=0,PMT(E35/DayCount,MAX(TermMonths-$A35+1,1),-D35),G34))))))</f>
        <v/>
      </c>
      <c r="H35" s="32">
        <f>IF(OR(D35&lt;=0,$A35&lt;&gt;J4,J4=0),0,MIN(MAX(0,K4-L4*D35),MAX(0,D35-(G35-F35))))</f>
        <v/>
      </c>
      <c r="I35" s="32">
        <f>IF(D35&lt;=0,0,MIN(D35,(G35-F35)+H35))</f>
        <v/>
      </c>
      <c r="J35" s="32">
        <f>IF(D35&lt;=0,0,MAX(0,D35-I35))</f>
        <v/>
      </c>
      <c r="K35" s="32">
        <f>IF(OR($A35&gt;TermMonths,C5&lt;&gt;"Y"),0,Q34)</f>
        <v/>
      </c>
      <c r="L35" s="31">
        <f>IF(K35&lt;=0,0,IF($A35&lt;=E5,D5,F5))</f>
        <v/>
      </c>
      <c r="M35" s="32">
        <f>IF(K35&lt;=0,0,K35*L35/DayCount)</f>
        <v/>
      </c>
      <c r="N35" s="32">
        <f>IF(K35&lt;=0,0,MIN(K35+M35,IF(G5="InterestOnly",M35,IF(G5="FixedAmount",IF($A35&lt;=E5,H5,I5),IF(OR($A35=1,$A35=E5+1),PMT(L35/DayCount,MAX(TermMonths-$A35+1,1),-K35),IF(N34=0,PMT(L35/DayCount,MAX(TermMonths-$A35+1,1),-K35),N34))))))</f>
        <v/>
      </c>
      <c r="O35" s="32">
        <f>IF(OR(K35&lt;=0,$A35&lt;&gt;J5,J5=0),0,MIN(MAX(0,K5-L5*K35),MAX(0,K35-(N35-M35))))</f>
        <v/>
      </c>
      <c r="P35" s="32">
        <f>IF(K35&lt;=0,0,MIN(K35,(N35-M35)+O35))</f>
        <v/>
      </c>
      <c r="Q35" s="32">
        <f>IF(K35&lt;=0,0,MAX(0,K35-P35))</f>
        <v/>
      </c>
      <c r="R35" s="32">
        <f>IF(OR($A35&gt;TermMonths,C6&lt;&gt;"Y"),0,X34)</f>
        <v/>
      </c>
      <c r="S35" s="31">
        <f>IF(R35&lt;=0,0,IF($A35&lt;=E6,D6,F6))</f>
        <v/>
      </c>
      <c r="T35" s="32">
        <f>IF(R35&lt;=0,0,R35*S35/DayCount)</f>
        <v/>
      </c>
      <c r="U35" s="32">
        <f>IF(R35&lt;=0,0,MIN(R35+T35,IF(G6="InterestOnly",T35,IF(G6="FixedAmount",IF($A35&lt;=E6,H6,I6),IF(OR($A35=1,$A35=E6+1),PMT(S35/DayCount,MAX(TermMonths-$A35+1,1),-R35),IF(U34=0,PMT(S35/DayCount,MAX(TermMonths-$A35+1,1),-R35),U34))))))</f>
        <v/>
      </c>
      <c r="V35" s="32">
        <f>IF(OR(R35&lt;=0,$A35&lt;&gt;J6,J6=0),0,MIN(MAX(0,K6-L6*R35),MAX(0,R35-(U35-T35))))</f>
        <v/>
      </c>
      <c r="W35" s="32">
        <f>IF(R35&lt;=0,0,MIN(R35,(U35-T35)+V35))</f>
        <v/>
      </c>
      <c r="X35" s="32">
        <f>IF(R35&lt;=0,0,MAX(0,R35-W35))</f>
        <v/>
      </c>
      <c r="Y35" s="32">
        <f>IF(OR($A35&gt;TermMonths,C7&lt;&gt;"Y"),0,AE34)</f>
        <v/>
      </c>
      <c r="Z35" s="31">
        <f>IF(Y35&lt;=0,0,IF($A35&lt;=E7,D7,F7))</f>
        <v/>
      </c>
      <c r="AA35" s="32">
        <f>IF(Y35&lt;=0,0,Y35*Z35/DayCount)</f>
        <v/>
      </c>
      <c r="AB35" s="32">
        <f>IF(Y35&lt;=0,0,MIN(Y35+AA35,IF(G7="InterestOnly",AA35,IF(G7="FixedAmount",IF($A35&lt;=E7,H7,I7),IF(OR($A35=1,$A35=E7+1),PMT(Z35/DayCount,MAX(TermMonths-$A35+1,1),-Y35),IF(AB34=0,PMT(Z35/DayCount,MAX(TermMonths-$A35+1,1),-Y35),AB34))))))</f>
        <v/>
      </c>
      <c r="AC35" s="32">
        <f>IF(OR(Y35&lt;=0,$A35&lt;&gt;J7,J7=0),0,MIN(MAX(0,K7-L7*Y35),MAX(0,Y35-(AB35-AA35))))</f>
        <v/>
      </c>
      <c r="AD35" s="32">
        <f>IF(Y35&lt;=0,0,MIN(Y35,(AB35-AA35)+AC35))</f>
        <v/>
      </c>
      <c r="AE35" s="32">
        <f>IF(Y35&lt;=0,0,MAX(0,Y35-AD35))</f>
        <v/>
      </c>
      <c r="AF35" s="32">
        <f>IF(OR($A35&gt;TermMonths,C8&lt;&gt;"Y"),0,AL34)</f>
        <v/>
      </c>
      <c r="AG35" s="31">
        <f>IF(AF35&lt;=0,0,IF($A35&lt;=E8,D8,F8))</f>
        <v/>
      </c>
      <c r="AH35" s="32">
        <f>IF(AF35&lt;=0,0,AF35*AG35/DayCount)</f>
        <v/>
      </c>
      <c r="AI35" s="32">
        <f>IF(AF35&lt;=0,0,MIN(AF35+AH35,IF(G8="InterestOnly",AH35,IF(G8="FixedAmount",IF($A35&lt;=E8,H8,I8),IF(OR($A35=1,$A35=E8+1),PMT(AG35/DayCount,MAX(TermMonths-$A35+1,1),-AF35),IF(AI34=0,PMT(AG35/DayCount,MAX(TermMonths-$A35+1,1),-AF35),AI34))))))</f>
        <v/>
      </c>
      <c r="AJ35" s="32">
        <f>IF(OR(AF35&lt;=0,$A35&lt;&gt;J8,J8=0),0,MIN(MAX(0,K8-L8*AF35),MAX(0,AF35-(AI35-AH35))))</f>
        <v/>
      </c>
      <c r="AK35" s="32">
        <f>IF(AF35&lt;=0,0,MIN(AF35,(AI35-AH35)+AJ35))</f>
        <v/>
      </c>
      <c r="AL35" s="32">
        <f>IF(AF35&lt;=0,0,MAX(0,AF35-AK35))</f>
        <v/>
      </c>
      <c r="AM35" s="32">
        <f>IF(OR($A35&gt;TermMonths,C9&lt;&gt;"Y"),0,AS34)</f>
        <v/>
      </c>
      <c r="AN35" s="31">
        <f>IF(AM35&lt;=0,0,IF($A35&lt;=E9,D9,F9))</f>
        <v/>
      </c>
      <c r="AO35" s="32">
        <f>IF(AM35&lt;=0,0,AM35*AN35/DayCount)</f>
        <v/>
      </c>
      <c r="AP35" s="32">
        <f>IF(AM35&lt;=0,0,MIN(AM35+AO35,IF(G9="InterestOnly",AO35,IF(G9="FixedAmount",IF($A35&lt;=E9,H9,I9),IF(OR($A35=1,$A35=E9+1),PMT(AN35/DayCount,MAX(TermMonths-$A35+1,1),-AM35),IF(AP34=0,PMT(AN35/DayCount,MAX(TermMonths-$A35+1,1),-AM35),AP34))))))</f>
        <v/>
      </c>
      <c r="AQ35" s="32">
        <f>IF(OR(AM35&lt;=0,$A35&lt;&gt;J9,J9=0),0,MIN(MAX(0,K9-L9*AM35),MAX(0,AM35-(AP35-AO35))))</f>
        <v/>
      </c>
      <c r="AR35" s="32">
        <f>IF(AM35&lt;=0,0,MIN(AM35,(AP35-AO35)+AQ35))</f>
        <v/>
      </c>
      <c r="AS35" s="32">
        <f>IF(AM35&lt;=0,0,MAX(0,AM35-AR35))</f>
        <v/>
      </c>
    </row>
    <row r="36">
      <c r="A36" s="33" t="n">
        <v>23</v>
      </c>
      <c r="B36" s="34">
        <f>IF(A36&gt;TermMonths,"",EDATE(StartDate,A36-1))</f>
        <v/>
      </c>
      <c r="C36" s="33">
        <f>IF(B36="","",YEAR(B36))</f>
        <v/>
      </c>
      <c r="D36" s="32">
        <f>IF(OR($A36&gt;TermMonths,C4&lt;&gt;"Y"),0,J35)</f>
        <v/>
      </c>
      <c r="E36" s="31">
        <f>IF(D36&lt;=0,0,IF($A36&lt;=E4,D4,F4))</f>
        <v/>
      </c>
      <c r="F36" s="32">
        <f>IF(D36&lt;=0,0,D36*E36/DayCount)</f>
        <v/>
      </c>
      <c r="G36" s="32">
        <f>IF(D36&lt;=0,0,MIN(D36+F36,IF(G4="InterestOnly",F36,IF(G4="FixedAmount",IF($A36&lt;=E4,H4,I4),IF(OR($A36=1,$A36=E4+1),PMT(E36/DayCount,MAX(TermMonths-$A36+1,1),-D36),IF(G35=0,PMT(E36/DayCount,MAX(TermMonths-$A36+1,1),-D36),G35))))))</f>
        <v/>
      </c>
      <c r="H36" s="32">
        <f>IF(OR(D36&lt;=0,$A36&lt;&gt;J4,J4=0),0,MIN(MAX(0,K4-L4*D36),MAX(0,D36-(G36-F36))))</f>
        <v/>
      </c>
      <c r="I36" s="32">
        <f>IF(D36&lt;=0,0,MIN(D36,(G36-F36)+H36))</f>
        <v/>
      </c>
      <c r="J36" s="32">
        <f>IF(D36&lt;=0,0,MAX(0,D36-I36))</f>
        <v/>
      </c>
      <c r="K36" s="32">
        <f>IF(OR($A36&gt;TermMonths,C5&lt;&gt;"Y"),0,Q35)</f>
        <v/>
      </c>
      <c r="L36" s="31">
        <f>IF(K36&lt;=0,0,IF($A36&lt;=E5,D5,F5))</f>
        <v/>
      </c>
      <c r="M36" s="32">
        <f>IF(K36&lt;=0,0,K36*L36/DayCount)</f>
        <v/>
      </c>
      <c r="N36" s="32">
        <f>IF(K36&lt;=0,0,MIN(K36+M36,IF(G5="InterestOnly",M36,IF(G5="FixedAmount",IF($A36&lt;=E5,H5,I5),IF(OR($A36=1,$A36=E5+1),PMT(L36/DayCount,MAX(TermMonths-$A36+1,1),-K36),IF(N35=0,PMT(L36/DayCount,MAX(TermMonths-$A36+1,1),-K36),N35))))))</f>
        <v/>
      </c>
      <c r="O36" s="32">
        <f>IF(OR(K36&lt;=0,$A36&lt;&gt;J5,J5=0),0,MIN(MAX(0,K5-L5*K36),MAX(0,K36-(N36-M36))))</f>
        <v/>
      </c>
      <c r="P36" s="32">
        <f>IF(K36&lt;=0,0,MIN(K36,(N36-M36)+O36))</f>
        <v/>
      </c>
      <c r="Q36" s="32">
        <f>IF(K36&lt;=0,0,MAX(0,K36-P36))</f>
        <v/>
      </c>
      <c r="R36" s="32">
        <f>IF(OR($A36&gt;TermMonths,C6&lt;&gt;"Y"),0,X35)</f>
        <v/>
      </c>
      <c r="S36" s="31">
        <f>IF(R36&lt;=0,0,IF($A36&lt;=E6,D6,F6))</f>
        <v/>
      </c>
      <c r="T36" s="32">
        <f>IF(R36&lt;=0,0,R36*S36/DayCount)</f>
        <v/>
      </c>
      <c r="U36" s="32">
        <f>IF(R36&lt;=0,0,MIN(R36+T36,IF(G6="InterestOnly",T36,IF(G6="FixedAmount",IF($A36&lt;=E6,H6,I6),IF(OR($A36=1,$A36=E6+1),PMT(S36/DayCount,MAX(TermMonths-$A36+1,1),-R36),IF(U35=0,PMT(S36/DayCount,MAX(TermMonths-$A36+1,1),-R36),U35))))))</f>
        <v/>
      </c>
      <c r="V36" s="32">
        <f>IF(OR(R36&lt;=0,$A36&lt;&gt;J6,J6=0),0,MIN(MAX(0,K6-L6*R36),MAX(0,R36-(U36-T36))))</f>
        <v/>
      </c>
      <c r="W36" s="32">
        <f>IF(R36&lt;=0,0,MIN(R36,(U36-T36)+V36))</f>
        <v/>
      </c>
      <c r="X36" s="32">
        <f>IF(R36&lt;=0,0,MAX(0,R36-W36))</f>
        <v/>
      </c>
      <c r="Y36" s="32">
        <f>IF(OR($A36&gt;TermMonths,C7&lt;&gt;"Y"),0,AE35)</f>
        <v/>
      </c>
      <c r="Z36" s="31">
        <f>IF(Y36&lt;=0,0,IF($A36&lt;=E7,D7,F7))</f>
        <v/>
      </c>
      <c r="AA36" s="32">
        <f>IF(Y36&lt;=0,0,Y36*Z36/DayCount)</f>
        <v/>
      </c>
      <c r="AB36" s="32">
        <f>IF(Y36&lt;=0,0,MIN(Y36+AA36,IF(G7="InterestOnly",AA36,IF(G7="FixedAmount",IF($A36&lt;=E7,H7,I7),IF(OR($A36=1,$A36=E7+1),PMT(Z36/DayCount,MAX(TermMonths-$A36+1,1),-Y36),IF(AB35=0,PMT(Z36/DayCount,MAX(TermMonths-$A36+1,1),-Y36),AB35))))))</f>
        <v/>
      </c>
      <c r="AC36" s="32">
        <f>IF(OR(Y36&lt;=0,$A36&lt;&gt;J7,J7=0),0,MIN(MAX(0,K7-L7*Y36),MAX(0,Y36-(AB36-AA36))))</f>
        <v/>
      </c>
      <c r="AD36" s="32">
        <f>IF(Y36&lt;=0,0,MIN(Y36,(AB36-AA36)+AC36))</f>
        <v/>
      </c>
      <c r="AE36" s="32">
        <f>IF(Y36&lt;=0,0,MAX(0,Y36-AD36))</f>
        <v/>
      </c>
      <c r="AF36" s="32">
        <f>IF(OR($A36&gt;TermMonths,C8&lt;&gt;"Y"),0,AL35)</f>
        <v/>
      </c>
      <c r="AG36" s="31">
        <f>IF(AF36&lt;=0,0,IF($A36&lt;=E8,D8,F8))</f>
        <v/>
      </c>
      <c r="AH36" s="32">
        <f>IF(AF36&lt;=0,0,AF36*AG36/DayCount)</f>
        <v/>
      </c>
      <c r="AI36" s="32">
        <f>IF(AF36&lt;=0,0,MIN(AF36+AH36,IF(G8="InterestOnly",AH36,IF(G8="FixedAmount",IF($A36&lt;=E8,H8,I8),IF(OR($A36=1,$A36=E8+1),PMT(AG36/DayCount,MAX(TermMonths-$A36+1,1),-AF36),IF(AI35=0,PMT(AG36/DayCount,MAX(TermMonths-$A36+1,1),-AF36),AI35))))))</f>
        <v/>
      </c>
      <c r="AJ36" s="32">
        <f>IF(OR(AF36&lt;=0,$A36&lt;&gt;J8,J8=0),0,MIN(MAX(0,K8-L8*AF36),MAX(0,AF36-(AI36-AH36))))</f>
        <v/>
      </c>
      <c r="AK36" s="32">
        <f>IF(AF36&lt;=0,0,MIN(AF36,(AI36-AH36)+AJ36))</f>
        <v/>
      </c>
      <c r="AL36" s="32">
        <f>IF(AF36&lt;=0,0,MAX(0,AF36-AK36))</f>
        <v/>
      </c>
      <c r="AM36" s="32">
        <f>IF(OR($A36&gt;TermMonths,C9&lt;&gt;"Y"),0,AS35)</f>
        <v/>
      </c>
      <c r="AN36" s="31">
        <f>IF(AM36&lt;=0,0,IF($A36&lt;=E9,D9,F9))</f>
        <v/>
      </c>
      <c r="AO36" s="32">
        <f>IF(AM36&lt;=0,0,AM36*AN36/DayCount)</f>
        <v/>
      </c>
      <c r="AP36" s="32">
        <f>IF(AM36&lt;=0,0,MIN(AM36+AO36,IF(G9="InterestOnly",AO36,IF(G9="FixedAmount",IF($A36&lt;=E9,H9,I9),IF(OR($A36=1,$A36=E9+1),PMT(AN36/DayCount,MAX(TermMonths-$A36+1,1),-AM36),IF(AP35=0,PMT(AN36/DayCount,MAX(TermMonths-$A36+1,1),-AM36),AP35))))))</f>
        <v/>
      </c>
      <c r="AQ36" s="32">
        <f>IF(OR(AM36&lt;=0,$A36&lt;&gt;J9,J9=0),0,MIN(MAX(0,K9-L9*AM36),MAX(0,AM36-(AP36-AO36))))</f>
        <v/>
      </c>
      <c r="AR36" s="32">
        <f>IF(AM36&lt;=0,0,MIN(AM36,(AP36-AO36)+AQ36))</f>
        <v/>
      </c>
      <c r="AS36" s="32">
        <f>IF(AM36&lt;=0,0,MAX(0,AM36-AR36))</f>
        <v/>
      </c>
    </row>
    <row r="37">
      <c r="A37" s="33" t="n">
        <v>24</v>
      </c>
      <c r="B37" s="34">
        <f>IF(A37&gt;TermMonths,"",EDATE(StartDate,A37-1))</f>
        <v/>
      </c>
      <c r="C37" s="33">
        <f>IF(B37="","",YEAR(B37))</f>
        <v/>
      </c>
      <c r="D37" s="32">
        <f>IF(OR($A37&gt;TermMonths,C4&lt;&gt;"Y"),0,J36)</f>
        <v/>
      </c>
      <c r="E37" s="31">
        <f>IF(D37&lt;=0,0,IF($A37&lt;=E4,D4,F4))</f>
        <v/>
      </c>
      <c r="F37" s="32">
        <f>IF(D37&lt;=0,0,D37*E37/DayCount)</f>
        <v/>
      </c>
      <c r="G37" s="32">
        <f>IF(D37&lt;=0,0,MIN(D37+F37,IF(G4="InterestOnly",F37,IF(G4="FixedAmount",IF($A37&lt;=E4,H4,I4),IF(OR($A37=1,$A37=E4+1),PMT(E37/DayCount,MAX(TermMonths-$A37+1,1),-D37),IF(G36=0,PMT(E37/DayCount,MAX(TermMonths-$A37+1,1),-D37),G36))))))</f>
        <v/>
      </c>
      <c r="H37" s="32">
        <f>IF(OR(D37&lt;=0,$A37&lt;&gt;J4,J4=0),0,MIN(MAX(0,K4-L4*D37),MAX(0,D37-(G37-F37))))</f>
        <v/>
      </c>
      <c r="I37" s="32">
        <f>IF(D37&lt;=0,0,MIN(D37,(G37-F37)+H37))</f>
        <v/>
      </c>
      <c r="J37" s="32">
        <f>IF(D37&lt;=0,0,MAX(0,D37-I37))</f>
        <v/>
      </c>
      <c r="K37" s="32">
        <f>IF(OR($A37&gt;TermMonths,C5&lt;&gt;"Y"),0,Q36)</f>
        <v/>
      </c>
      <c r="L37" s="31">
        <f>IF(K37&lt;=0,0,IF($A37&lt;=E5,D5,F5))</f>
        <v/>
      </c>
      <c r="M37" s="32">
        <f>IF(K37&lt;=0,0,K37*L37/DayCount)</f>
        <v/>
      </c>
      <c r="N37" s="32">
        <f>IF(K37&lt;=0,0,MIN(K37+M37,IF(G5="InterestOnly",M37,IF(G5="FixedAmount",IF($A37&lt;=E5,H5,I5),IF(OR($A37=1,$A37=E5+1),PMT(L37/DayCount,MAX(TermMonths-$A37+1,1),-K37),IF(N36=0,PMT(L37/DayCount,MAX(TermMonths-$A37+1,1),-K37),N36))))))</f>
        <v/>
      </c>
      <c r="O37" s="32">
        <f>IF(OR(K37&lt;=0,$A37&lt;&gt;J5,J5=0),0,MIN(MAX(0,K5-L5*K37),MAX(0,K37-(N37-M37))))</f>
        <v/>
      </c>
      <c r="P37" s="32">
        <f>IF(K37&lt;=0,0,MIN(K37,(N37-M37)+O37))</f>
        <v/>
      </c>
      <c r="Q37" s="32">
        <f>IF(K37&lt;=0,0,MAX(0,K37-P37))</f>
        <v/>
      </c>
      <c r="R37" s="32">
        <f>IF(OR($A37&gt;TermMonths,C6&lt;&gt;"Y"),0,X36)</f>
        <v/>
      </c>
      <c r="S37" s="31">
        <f>IF(R37&lt;=0,0,IF($A37&lt;=E6,D6,F6))</f>
        <v/>
      </c>
      <c r="T37" s="32">
        <f>IF(R37&lt;=0,0,R37*S37/DayCount)</f>
        <v/>
      </c>
      <c r="U37" s="32">
        <f>IF(R37&lt;=0,0,MIN(R37+T37,IF(G6="InterestOnly",T37,IF(G6="FixedAmount",IF($A37&lt;=E6,H6,I6),IF(OR($A37=1,$A37=E6+1),PMT(S37/DayCount,MAX(TermMonths-$A37+1,1),-R37),IF(U36=0,PMT(S37/DayCount,MAX(TermMonths-$A37+1,1),-R37),U36))))))</f>
        <v/>
      </c>
      <c r="V37" s="32">
        <f>IF(OR(R37&lt;=0,$A37&lt;&gt;J6,J6=0),0,MIN(MAX(0,K6-L6*R37),MAX(0,R37-(U37-T37))))</f>
        <v/>
      </c>
      <c r="W37" s="32">
        <f>IF(R37&lt;=0,0,MIN(R37,(U37-T37)+V37))</f>
        <v/>
      </c>
      <c r="X37" s="32">
        <f>IF(R37&lt;=0,0,MAX(0,R37-W37))</f>
        <v/>
      </c>
      <c r="Y37" s="32">
        <f>IF(OR($A37&gt;TermMonths,C7&lt;&gt;"Y"),0,AE36)</f>
        <v/>
      </c>
      <c r="Z37" s="31">
        <f>IF(Y37&lt;=0,0,IF($A37&lt;=E7,D7,F7))</f>
        <v/>
      </c>
      <c r="AA37" s="32">
        <f>IF(Y37&lt;=0,0,Y37*Z37/DayCount)</f>
        <v/>
      </c>
      <c r="AB37" s="32">
        <f>IF(Y37&lt;=0,0,MIN(Y37+AA37,IF(G7="InterestOnly",AA37,IF(G7="FixedAmount",IF($A37&lt;=E7,H7,I7),IF(OR($A37=1,$A37=E7+1),PMT(Z37/DayCount,MAX(TermMonths-$A37+1,1),-Y37),IF(AB36=0,PMT(Z37/DayCount,MAX(TermMonths-$A37+1,1),-Y37),AB36))))))</f>
        <v/>
      </c>
      <c r="AC37" s="32">
        <f>IF(OR(Y37&lt;=0,$A37&lt;&gt;J7,J7=0),0,MIN(MAX(0,K7-L7*Y37),MAX(0,Y37-(AB37-AA37))))</f>
        <v/>
      </c>
      <c r="AD37" s="32">
        <f>IF(Y37&lt;=0,0,MIN(Y37,(AB37-AA37)+AC37))</f>
        <v/>
      </c>
      <c r="AE37" s="32">
        <f>IF(Y37&lt;=0,0,MAX(0,Y37-AD37))</f>
        <v/>
      </c>
      <c r="AF37" s="32">
        <f>IF(OR($A37&gt;TermMonths,C8&lt;&gt;"Y"),0,AL36)</f>
        <v/>
      </c>
      <c r="AG37" s="31">
        <f>IF(AF37&lt;=0,0,IF($A37&lt;=E8,D8,F8))</f>
        <v/>
      </c>
      <c r="AH37" s="32">
        <f>IF(AF37&lt;=0,0,AF37*AG37/DayCount)</f>
        <v/>
      </c>
      <c r="AI37" s="32">
        <f>IF(AF37&lt;=0,0,MIN(AF37+AH37,IF(G8="InterestOnly",AH37,IF(G8="FixedAmount",IF($A37&lt;=E8,H8,I8),IF(OR($A37=1,$A37=E8+1),PMT(AG37/DayCount,MAX(TermMonths-$A37+1,1),-AF37),IF(AI36=0,PMT(AG37/DayCount,MAX(TermMonths-$A37+1,1),-AF37),AI36))))))</f>
        <v/>
      </c>
      <c r="AJ37" s="32">
        <f>IF(OR(AF37&lt;=0,$A37&lt;&gt;J8,J8=0),0,MIN(MAX(0,K8-L8*AF37),MAX(0,AF37-(AI37-AH37))))</f>
        <v/>
      </c>
      <c r="AK37" s="32">
        <f>IF(AF37&lt;=0,0,MIN(AF37,(AI37-AH37)+AJ37))</f>
        <v/>
      </c>
      <c r="AL37" s="32">
        <f>IF(AF37&lt;=0,0,MAX(0,AF37-AK37))</f>
        <v/>
      </c>
      <c r="AM37" s="32">
        <f>IF(OR($A37&gt;TermMonths,C9&lt;&gt;"Y"),0,AS36)</f>
        <v/>
      </c>
      <c r="AN37" s="31">
        <f>IF(AM37&lt;=0,0,IF($A37&lt;=E9,D9,F9))</f>
        <v/>
      </c>
      <c r="AO37" s="32">
        <f>IF(AM37&lt;=0,0,AM37*AN37/DayCount)</f>
        <v/>
      </c>
      <c r="AP37" s="32">
        <f>IF(AM37&lt;=0,0,MIN(AM37+AO37,IF(G9="InterestOnly",AO37,IF(G9="FixedAmount",IF($A37&lt;=E9,H9,I9),IF(OR($A37=1,$A37=E9+1),PMT(AN37/DayCount,MAX(TermMonths-$A37+1,1),-AM37),IF(AP36=0,PMT(AN37/DayCount,MAX(TermMonths-$A37+1,1),-AM37),AP36))))))</f>
        <v/>
      </c>
      <c r="AQ37" s="32">
        <f>IF(OR(AM37&lt;=0,$A37&lt;&gt;J9,J9=0),0,MIN(MAX(0,K9-L9*AM37),MAX(0,AM37-(AP37-AO37))))</f>
        <v/>
      </c>
      <c r="AR37" s="32">
        <f>IF(AM37&lt;=0,0,MIN(AM37,(AP37-AO37)+AQ37))</f>
        <v/>
      </c>
      <c r="AS37" s="32">
        <f>IF(AM37&lt;=0,0,MAX(0,AM37-AR37))</f>
        <v/>
      </c>
    </row>
    <row r="38">
      <c r="A38" s="33" t="n">
        <v>25</v>
      </c>
      <c r="B38" s="34">
        <f>IF(A38&gt;TermMonths,"",EDATE(StartDate,A38-1))</f>
        <v/>
      </c>
      <c r="C38" s="33">
        <f>IF(B38="","",YEAR(B38))</f>
        <v/>
      </c>
      <c r="D38" s="32">
        <f>IF(OR($A38&gt;TermMonths,C4&lt;&gt;"Y"),0,J37)</f>
        <v/>
      </c>
      <c r="E38" s="31">
        <f>IF(D38&lt;=0,0,IF($A38&lt;=E4,D4,F4))</f>
        <v/>
      </c>
      <c r="F38" s="32">
        <f>IF(D38&lt;=0,0,D38*E38/DayCount)</f>
        <v/>
      </c>
      <c r="G38" s="32">
        <f>IF(D38&lt;=0,0,MIN(D38+F38,IF(G4="InterestOnly",F38,IF(G4="FixedAmount",IF($A38&lt;=E4,H4,I4),IF(OR($A38=1,$A38=E4+1),PMT(E38/DayCount,MAX(TermMonths-$A38+1,1),-D38),IF(G37=0,PMT(E38/DayCount,MAX(TermMonths-$A38+1,1),-D38),G37))))))</f>
        <v/>
      </c>
      <c r="H38" s="32">
        <f>IF(OR(D38&lt;=0,$A38&lt;&gt;J4,J4=0),0,MIN(MAX(0,K4-L4*D38),MAX(0,D38-(G38-F38))))</f>
        <v/>
      </c>
      <c r="I38" s="32">
        <f>IF(D38&lt;=0,0,MIN(D38,(G38-F38)+H38))</f>
        <v/>
      </c>
      <c r="J38" s="32">
        <f>IF(D38&lt;=0,0,MAX(0,D38-I38))</f>
        <v/>
      </c>
      <c r="K38" s="32">
        <f>IF(OR($A38&gt;TermMonths,C5&lt;&gt;"Y"),0,Q37)</f>
        <v/>
      </c>
      <c r="L38" s="31">
        <f>IF(K38&lt;=0,0,IF($A38&lt;=E5,D5,F5))</f>
        <v/>
      </c>
      <c r="M38" s="32">
        <f>IF(K38&lt;=0,0,K38*L38/DayCount)</f>
        <v/>
      </c>
      <c r="N38" s="32">
        <f>IF(K38&lt;=0,0,MIN(K38+M38,IF(G5="InterestOnly",M38,IF(G5="FixedAmount",IF($A38&lt;=E5,H5,I5),IF(OR($A38=1,$A38=E5+1),PMT(L38/DayCount,MAX(TermMonths-$A38+1,1),-K38),IF(N37=0,PMT(L38/DayCount,MAX(TermMonths-$A38+1,1),-K38),N37))))))</f>
        <v/>
      </c>
      <c r="O38" s="32">
        <f>IF(OR(K38&lt;=0,$A38&lt;&gt;J5,J5=0),0,MIN(MAX(0,K5-L5*K38),MAX(0,K38-(N38-M38))))</f>
        <v/>
      </c>
      <c r="P38" s="32">
        <f>IF(K38&lt;=0,0,MIN(K38,(N38-M38)+O38))</f>
        <v/>
      </c>
      <c r="Q38" s="32">
        <f>IF(K38&lt;=0,0,MAX(0,K38-P38))</f>
        <v/>
      </c>
      <c r="R38" s="32">
        <f>IF(OR($A38&gt;TermMonths,C6&lt;&gt;"Y"),0,X37)</f>
        <v/>
      </c>
      <c r="S38" s="31">
        <f>IF(R38&lt;=0,0,IF($A38&lt;=E6,D6,F6))</f>
        <v/>
      </c>
      <c r="T38" s="32">
        <f>IF(R38&lt;=0,0,R38*S38/DayCount)</f>
        <v/>
      </c>
      <c r="U38" s="32">
        <f>IF(R38&lt;=0,0,MIN(R38+T38,IF(G6="InterestOnly",T38,IF(G6="FixedAmount",IF($A38&lt;=E6,H6,I6),IF(OR($A38=1,$A38=E6+1),PMT(S38/DayCount,MAX(TermMonths-$A38+1,1),-R38),IF(U37=0,PMT(S38/DayCount,MAX(TermMonths-$A38+1,1),-R38),U37))))))</f>
        <v/>
      </c>
      <c r="V38" s="32">
        <f>IF(OR(R38&lt;=0,$A38&lt;&gt;J6,J6=0),0,MIN(MAX(0,K6-L6*R38),MAX(0,R38-(U38-T38))))</f>
        <v/>
      </c>
      <c r="W38" s="32">
        <f>IF(R38&lt;=0,0,MIN(R38,(U38-T38)+V38))</f>
        <v/>
      </c>
      <c r="X38" s="32">
        <f>IF(R38&lt;=0,0,MAX(0,R38-W38))</f>
        <v/>
      </c>
      <c r="Y38" s="32">
        <f>IF(OR($A38&gt;TermMonths,C7&lt;&gt;"Y"),0,AE37)</f>
        <v/>
      </c>
      <c r="Z38" s="31">
        <f>IF(Y38&lt;=0,0,IF($A38&lt;=E7,D7,F7))</f>
        <v/>
      </c>
      <c r="AA38" s="32">
        <f>IF(Y38&lt;=0,0,Y38*Z38/DayCount)</f>
        <v/>
      </c>
      <c r="AB38" s="32">
        <f>IF(Y38&lt;=0,0,MIN(Y38+AA38,IF(G7="InterestOnly",AA38,IF(G7="FixedAmount",IF($A38&lt;=E7,H7,I7),IF(OR($A38=1,$A38=E7+1),PMT(Z38/DayCount,MAX(TermMonths-$A38+1,1),-Y38),IF(AB37=0,PMT(Z38/DayCount,MAX(TermMonths-$A38+1,1),-Y38),AB37))))))</f>
        <v/>
      </c>
      <c r="AC38" s="32">
        <f>IF(OR(Y38&lt;=0,$A38&lt;&gt;J7,J7=0),0,MIN(MAX(0,K7-L7*Y38),MAX(0,Y38-(AB38-AA38))))</f>
        <v/>
      </c>
      <c r="AD38" s="32">
        <f>IF(Y38&lt;=0,0,MIN(Y38,(AB38-AA38)+AC38))</f>
        <v/>
      </c>
      <c r="AE38" s="32">
        <f>IF(Y38&lt;=0,0,MAX(0,Y38-AD38))</f>
        <v/>
      </c>
      <c r="AF38" s="32">
        <f>IF(OR($A38&gt;TermMonths,C8&lt;&gt;"Y"),0,AL37)</f>
        <v/>
      </c>
      <c r="AG38" s="31">
        <f>IF(AF38&lt;=0,0,IF($A38&lt;=E8,D8,F8))</f>
        <v/>
      </c>
      <c r="AH38" s="32">
        <f>IF(AF38&lt;=0,0,AF38*AG38/DayCount)</f>
        <v/>
      </c>
      <c r="AI38" s="32">
        <f>IF(AF38&lt;=0,0,MIN(AF38+AH38,IF(G8="InterestOnly",AH38,IF(G8="FixedAmount",IF($A38&lt;=E8,H8,I8),IF(OR($A38=1,$A38=E8+1),PMT(AG38/DayCount,MAX(TermMonths-$A38+1,1),-AF38),IF(AI37=0,PMT(AG38/DayCount,MAX(TermMonths-$A38+1,1),-AF38),AI37))))))</f>
        <v/>
      </c>
      <c r="AJ38" s="32">
        <f>IF(OR(AF38&lt;=0,$A38&lt;&gt;J8,J8=0),0,MIN(MAX(0,K8-L8*AF38),MAX(0,AF38-(AI38-AH38))))</f>
        <v/>
      </c>
      <c r="AK38" s="32">
        <f>IF(AF38&lt;=0,0,MIN(AF38,(AI38-AH38)+AJ38))</f>
        <v/>
      </c>
      <c r="AL38" s="32">
        <f>IF(AF38&lt;=0,0,MAX(0,AF38-AK38))</f>
        <v/>
      </c>
      <c r="AM38" s="32">
        <f>IF(OR($A38&gt;TermMonths,C9&lt;&gt;"Y"),0,AS37)</f>
        <v/>
      </c>
      <c r="AN38" s="31">
        <f>IF(AM38&lt;=0,0,IF($A38&lt;=E9,D9,F9))</f>
        <v/>
      </c>
      <c r="AO38" s="32">
        <f>IF(AM38&lt;=0,0,AM38*AN38/DayCount)</f>
        <v/>
      </c>
      <c r="AP38" s="32">
        <f>IF(AM38&lt;=0,0,MIN(AM38+AO38,IF(G9="InterestOnly",AO38,IF(G9="FixedAmount",IF($A38&lt;=E9,H9,I9),IF(OR($A38=1,$A38=E9+1),PMT(AN38/DayCount,MAX(TermMonths-$A38+1,1),-AM38),IF(AP37=0,PMT(AN38/DayCount,MAX(TermMonths-$A38+1,1),-AM38),AP37))))))</f>
        <v/>
      </c>
      <c r="AQ38" s="32">
        <f>IF(OR(AM38&lt;=0,$A38&lt;&gt;J9,J9=0),0,MIN(MAX(0,K9-L9*AM38),MAX(0,AM38-(AP38-AO38))))</f>
        <v/>
      </c>
      <c r="AR38" s="32">
        <f>IF(AM38&lt;=0,0,MIN(AM38,(AP38-AO38)+AQ38))</f>
        <v/>
      </c>
      <c r="AS38" s="32">
        <f>IF(AM38&lt;=0,0,MAX(0,AM38-AR38))</f>
        <v/>
      </c>
    </row>
    <row r="39">
      <c r="A39" s="33" t="n">
        <v>26</v>
      </c>
      <c r="B39" s="34">
        <f>IF(A39&gt;TermMonths,"",EDATE(StartDate,A39-1))</f>
        <v/>
      </c>
      <c r="C39" s="33">
        <f>IF(B39="","",YEAR(B39))</f>
        <v/>
      </c>
      <c r="D39" s="32">
        <f>IF(OR($A39&gt;TermMonths,C4&lt;&gt;"Y"),0,J38)</f>
        <v/>
      </c>
      <c r="E39" s="31">
        <f>IF(D39&lt;=0,0,IF($A39&lt;=E4,D4,F4))</f>
        <v/>
      </c>
      <c r="F39" s="32">
        <f>IF(D39&lt;=0,0,D39*E39/DayCount)</f>
        <v/>
      </c>
      <c r="G39" s="32">
        <f>IF(D39&lt;=0,0,MIN(D39+F39,IF(G4="InterestOnly",F39,IF(G4="FixedAmount",IF($A39&lt;=E4,H4,I4),IF(OR($A39=1,$A39=E4+1),PMT(E39/DayCount,MAX(TermMonths-$A39+1,1),-D39),IF(G38=0,PMT(E39/DayCount,MAX(TermMonths-$A39+1,1),-D39),G38))))))</f>
        <v/>
      </c>
      <c r="H39" s="32">
        <f>IF(OR(D39&lt;=0,$A39&lt;&gt;J4,J4=0),0,MIN(MAX(0,K4-L4*D39),MAX(0,D39-(G39-F39))))</f>
        <v/>
      </c>
      <c r="I39" s="32">
        <f>IF(D39&lt;=0,0,MIN(D39,(G39-F39)+H39))</f>
        <v/>
      </c>
      <c r="J39" s="32">
        <f>IF(D39&lt;=0,0,MAX(0,D39-I39))</f>
        <v/>
      </c>
      <c r="K39" s="32">
        <f>IF(OR($A39&gt;TermMonths,C5&lt;&gt;"Y"),0,Q38)</f>
        <v/>
      </c>
      <c r="L39" s="31">
        <f>IF(K39&lt;=0,0,IF($A39&lt;=E5,D5,F5))</f>
        <v/>
      </c>
      <c r="M39" s="32">
        <f>IF(K39&lt;=0,0,K39*L39/DayCount)</f>
        <v/>
      </c>
      <c r="N39" s="32">
        <f>IF(K39&lt;=0,0,MIN(K39+M39,IF(G5="InterestOnly",M39,IF(G5="FixedAmount",IF($A39&lt;=E5,H5,I5),IF(OR($A39=1,$A39=E5+1),PMT(L39/DayCount,MAX(TermMonths-$A39+1,1),-K39),IF(N38=0,PMT(L39/DayCount,MAX(TermMonths-$A39+1,1),-K39),N38))))))</f>
        <v/>
      </c>
      <c r="O39" s="32">
        <f>IF(OR(K39&lt;=0,$A39&lt;&gt;J5,J5=0),0,MIN(MAX(0,K5-L5*K39),MAX(0,K39-(N39-M39))))</f>
        <v/>
      </c>
      <c r="P39" s="32">
        <f>IF(K39&lt;=0,0,MIN(K39,(N39-M39)+O39))</f>
        <v/>
      </c>
      <c r="Q39" s="32">
        <f>IF(K39&lt;=0,0,MAX(0,K39-P39))</f>
        <v/>
      </c>
      <c r="R39" s="32">
        <f>IF(OR($A39&gt;TermMonths,C6&lt;&gt;"Y"),0,X38)</f>
        <v/>
      </c>
      <c r="S39" s="31">
        <f>IF(R39&lt;=0,0,IF($A39&lt;=E6,D6,F6))</f>
        <v/>
      </c>
      <c r="T39" s="32">
        <f>IF(R39&lt;=0,0,R39*S39/DayCount)</f>
        <v/>
      </c>
      <c r="U39" s="32">
        <f>IF(R39&lt;=0,0,MIN(R39+T39,IF(G6="InterestOnly",T39,IF(G6="FixedAmount",IF($A39&lt;=E6,H6,I6),IF(OR($A39=1,$A39=E6+1),PMT(S39/DayCount,MAX(TermMonths-$A39+1,1),-R39),IF(U38=0,PMT(S39/DayCount,MAX(TermMonths-$A39+1,1),-R39),U38))))))</f>
        <v/>
      </c>
      <c r="V39" s="32">
        <f>IF(OR(R39&lt;=0,$A39&lt;&gt;J6,J6=0),0,MIN(MAX(0,K6-L6*R39),MAX(0,R39-(U39-T39))))</f>
        <v/>
      </c>
      <c r="W39" s="32">
        <f>IF(R39&lt;=0,0,MIN(R39,(U39-T39)+V39))</f>
        <v/>
      </c>
      <c r="X39" s="32">
        <f>IF(R39&lt;=0,0,MAX(0,R39-W39))</f>
        <v/>
      </c>
      <c r="Y39" s="32">
        <f>IF(OR($A39&gt;TermMonths,C7&lt;&gt;"Y"),0,AE38)</f>
        <v/>
      </c>
      <c r="Z39" s="31">
        <f>IF(Y39&lt;=0,0,IF($A39&lt;=E7,D7,F7))</f>
        <v/>
      </c>
      <c r="AA39" s="32">
        <f>IF(Y39&lt;=0,0,Y39*Z39/DayCount)</f>
        <v/>
      </c>
      <c r="AB39" s="32">
        <f>IF(Y39&lt;=0,0,MIN(Y39+AA39,IF(G7="InterestOnly",AA39,IF(G7="FixedAmount",IF($A39&lt;=E7,H7,I7),IF(OR($A39=1,$A39=E7+1),PMT(Z39/DayCount,MAX(TermMonths-$A39+1,1),-Y39),IF(AB38=0,PMT(Z39/DayCount,MAX(TermMonths-$A39+1,1),-Y39),AB38))))))</f>
        <v/>
      </c>
      <c r="AC39" s="32">
        <f>IF(OR(Y39&lt;=0,$A39&lt;&gt;J7,J7=0),0,MIN(MAX(0,K7-L7*Y39),MAX(0,Y39-(AB39-AA39))))</f>
        <v/>
      </c>
      <c r="AD39" s="32">
        <f>IF(Y39&lt;=0,0,MIN(Y39,(AB39-AA39)+AC39))</f>
        <v/>
      </c>
      <c r="AE39" s="32">
        <f>IF(Y39&lt;=0,0,MAX(0,Y39-AD39))</f>
        <v/>
      </c>
      <c r="AF39" s="32">
        <f>IF(OR($A39&gt;TermMonths,C8&lt;&gt;"Y"),0,AL38)</f>
        <v/>
      </c>
      <c r="AG39" s="31">
        <f>IF(AF39&lt;=0,0,IF($A39&lt;=E8,D8,F8))</f>
        <v/>
      </c>
      <c r="AH39" s="32">
        <f>IF(AF39&lt;=0,0,AF39*AG39/DayCount)</f>
        <v/>
      </c>
      <c r="AI39" s="32">
        <f>IF(AF39&lt;=0,0,MIN(AF39+AH39,IF(G8="InterestOnly",AH39,IF(G8="FixedAmount",IF($A39&lt;=E8,H8,I8),IF(OR($A39=1,$A39=E8+1),PMT(AG39/DayCount,MAX(TermMonths-$A39+1,1),-AF39),IF(AI38=0,PMT(AG39/DayCount,MAX(TermMonths-$A39+1,1),-AF39),AI38))))))</f>
        <v/>
      </c>
      <c r="AJ39" s="32">
        <f>IF(OR(AF39&lt;=0,$A39&lt;&gt;J8,J8=0),0,MIN(MAX(0,K8-L8*AF39),MAX(0,AF39-(AI39-AH39))))</f>
        <v/>
      </c>
      <c r="AK39" s="32">
        <f>IF(AF39&lt;=0,0,MIN(AF39,(AI39-AH39)+AJ39))</f>
        <v/>
      </c>
      <c r="AL39" s="32">
        <f>IF(AF39&lt;=0,0,MAX(0,AF39-AK39))</f>
        <v/>
      </c>
      <c r="AM39" s="32">
        <f>IF(OR($A39&gt;TermMonths,C9&lt;&gt;"Y"),0,AS38)</f>
        <v/>
      </c>
      <c r="AN39" s="31">
        <f>IF(AM39&lt;=0,0,IF($A39&lt;=E9,D9,F9))</f>
        <v/>
      </c>
      <c r="AO39" s="32">
        <f>IF(AM39&lt;=0,0,AM39*AN39/DayCount)</f>
        <v/>
      </c>
      <c r="AP39" s="32">
        <f>IF(AM39&lt;=0,0,MIN(AM39+AO39,IF(G9="InterestOnly",AO39,IF(G9="FixedAmount",IF($A39&lt;=E9,H9,I9),IF(OR($A39=1,$A39=E9+1),PMT(AN39/DayCount,MAX(TermMonths-$A39+1,1),-AM39),IF(AP38=0,PMT(AN39/DayCount,MAX(TermMonths-$A39+1,1),-AM39),AP38))))))</f>
        <v/>
      </c>
      <c r="AQ39" s="32">
        <f>IF(OR(AM39&lt;=0,$A39&lt;&gt;J9,J9=0),0,MIN(MAX(0,K9-L9*AM39),MAX(0,AM39-(AP39-AO39))))</f>
        <v/>
      </c>
      <c r="AR39" s="32">
        <f>IF(AM39&lt;=0,0,MIN(AM39,(AP39-AO39)+AQ39))</f>
        <v/>
      </c>
      <c r="AS39" s="32">
        <f>IF(AM39&lt;=0,0,MAX(0,AM39-AR39))</f>
        <v/>
      </c>
    </row>
    <row r="40">
      <c r="A40" s="33" t="n">
        <v>27</v>
      </c>
      <c r="B40" s="34">
        <f>IF(A40&gt;TermMonths,"",EDATE(StartDate,A40-1))</f>
        <v/>
      </c>
      <c r="C40" s="33">
        <f>IF(B40="","",YEAR(B40))</f>
        <v/>
      </c>
      <c r="D40" s="32">
        <f>IF(OR($A40&gt;TermMonths,C4&lt;&gt;"Y"),0,J39)</f>
        <v/>
      </c>
      <c r="E40" s="31">
        <f>IF(D40&lt;=0,0,IF($A40&lt;=E4,D4,F4))</f>
        <v/>
      </c>
      <c r="F40" s="32">
        <f>IF(D40&lt;=0,0,D40*E40/DayCount)</f>
        <v/>
      </c>
      <c r="G40" s="32">
        <f>IF(D40&lt;=0,0,MIN(D40+F40,IF(G4="InterestOnly",F40,IF(G4="FixedAmount",IF($A40&lt;=E4,H4,I4),IF(OR($A40=1,$A40=E4+1),PMT(E40/DayCount,MAX(TermMonths-$A40+1,1),-D40),IF(G39=0,PMT(E40/DayCount,MAX(TermMonths-$A40+1,1),-D40),G39))))))</f>
        <v/>
      </c>
      <c r="H40" s="32">
        <f>IF(OR(D40&lt;=0,$A40&lt;&gt;J4,J4=0),0,MIN(MAX(0,K4-L4*D40),MAX(0,D40-(G40-F40))))</f>
        <v/>
      </c>
      <c r="I40" s="32">
        <f>IF(D40&lt;=0,0,MIN(D40,(G40-F40)+H40))</f>
        <v/>
      </c>
      <c r="J40" s="32">
        <f>IF(D40&lt;=0,0,MAX(0,D40-I40))</f>
        <v/>
      </c>
      <c r="K40" s="32">
        <f>IF(OR($A40&gt;TermMonths,C5&lt;&gt;"Y"),0,Q39)</f>
        <v/>
      </c>
      <c r="L40" s="31">
        <f>IF(K40&lt;=0,0,IF($A40&lt;=E5,D5,F5))</f>
        <v/>
      </c>
      <c r="M40" s="32">
        <f>IF(K40&lt;=0,0,K40*L40/DayCount)</f>
        <v/>
      </c>
      <c r="N40" s="32">
        <f>IF(K40&lt;=0,0,MIN(K40+M40,IF(G5="InterestOnly",M40,IF(G5="FixedAmount",IF($A40&lt;=E5,H5,I5),IF(OR($A40=1,$A40=E5+1),PMT(L40/DayCount,MAX(TermMonths-$A40+1,1),-K40),IF(N39=0,PMT(L40/DayCount,MAX(TermMonths-$A40+1,1),-K40),N39))))))</f>
        <v/>
      </c>
      <c r="O40" s="32">
        <f>IF(OR(K40&lt;=0,$A40&lt;&gt;J5,J5=0),0,MIN(MAX(0,K5-L5*K40),MAX(0,K40-(N40-M40))))</f>
        <v/>
      </c>
      <c r="P40" s="32">
        <f>IF(K40&lt;=0,0,MIN(K40,(N40-M40)+O40))</f>
        <v/>
      </c>
      <c r="Q40" s="32">
        <f>IF(K40&lt;=0,0,MAX(0,K40-P40))</f>
        <v/>
      </c>
      <c r="R40" s="32">
        <f>IF(OR($A40&gt;TermMonths,C6&lt;&gt;"Y"),0,X39)</f>
        <v/>
      </c>
      <c r="S40" s="31">
        <f>IF(R40&lt;=0,0,IF($A40&lt;=E6,D6,F6))</f>
        <v/>
      </c>
      <c r="T40" s="32">
        <f>IF(R40&lt;=0,0,R40*S40/DayCount)</f>
        <v/>
      </c>
      <c r="U40" s="32">
        <f>IF(R40&lt;=0,0,MIN(R40+T40,IF(G6="InterestOnly",T40,IF(G6="FixedAmount",IF($A40&lt;=E6,H6,I6),IF(OR($A40=1,$A40=E6+1),PMT(S40/DayCount,MAX(TermMonths-$A40+1,1),-R40),IF(U39=0,PMT(S40/DayCount,MAX(TermMonths-$A40+1,1),-R40),U39))))))</f>
        <v/>
      </c>
      <c r="V40" s="32">
        <f>IF(OR(R40&lt;=0,$A40&lt;&gt;J6,J6=0),0,MIN(MAX(0,K6-L6*R40),MAX(0,R40-(U40-T40))))</f>
        <v/>
      </c>
      <c r="W40" s="32">
        <f>IF(R40&lt;=0,0,MIN(R40,(U40-T40)+V40))</f>
        <v/>
      </c>
      <c r="X40" s="32">
        <f>IF(R40&lt;=0,0,MAX(0,R40-W40))</f>
        <v/>
      </c>
      <c r="Y40" s="32">
        <f>IF(OR($A40&gt;TermMonths,C7&lt;&gt;"Y"),0,AE39)</f>
        <v/>
      </c>
      <c r="Z40" s="31">
        <f>IF(Y40&lt;=0,0,IF($A40&lt;=E7,D7,F7))</f>
        <v/>
      </c>
      <c r="AA40" s="32">
        <f>IF(Y40&lt;=0,0,Y40*Z40/DayCount)</f>
        <v/>
      </c>
      <c r="AB40" s="32">
        <f>IF(Y40&lt;=0,0,MIN(Y40+AA40,IF(G7="InterestOnly",AA40,IF(G7="FixedAmount",IF($A40&lt;=E7,H7,I7),IF(OR($A40=1,$A40=E7+1),PMT(Z40/DayCount,MAX(TermMonths-$A40+1,1),-Y40),IF(AB39=0,PMT(Z40/DayCount,MAX(TermMonths-$A40+1,1),-Y40),AB39))))))</f>
        <v/>
      </c>
      <c r="AC40" s="32">
        <f>IF(OR(Y40&lt;=0,$A40&lt;&gt;J7,J7=0),0,MIN(MAX(0,K7-L7*Y40),MAX(0,Y40-(AB40-AA40))))</f>
        <v/>
      </c>
      <c r="AD40" s="32">
        <f>IF(Y40&lt;=0,0,MIN(Y40,(AB40-AA40)+AC40))</f>
        <v/>
      </c>
      <c r="AE40" s="32">
        <f>IF(Y40&lt;=0,0,MAX(0,Y40-AD40))</f>
        <v/>
      </c>
      <c r="AF40" s="32">
        <f>IF(OR($A40&gt;TermMonths,C8&lt;&gt;"Y"),0,AL39)</f>
        <v/>
      </c>
      <c r="AG40" s="31">
        <f>IF(AF40&lt;=0,0,IF($A40&lt;=E8,D8,F8))</f>
        <v/>
      </c>
      <c r="AH40" s="32">
        <f>IF(AF40&lt;=0,0,AF40*AG40/DayCount)</f>
        <v/>
      </c>
      <c r="AI40" s="32">
        <f>IF(AF40&lt;=0,0,MIN(AF40+AH40,IF(G8="InterestOnly",AH40,IF(G8="FixedAmount",IF($A40&lt;=E8,H8,I8),IF(OR($A40=1,$A40=E8+1),PMT(AG40/DayCount,MAX(TermMonths-$A40+1,1),-AF40),IF(AI39=0,PMT(AG40/DayCount,MAX(TermMonths-$A40+1,1),-AF40),AI39))))))</f>
        <v/>
      </c>
      <c r="AJ40" s="32">
        <f>IF(OR(AF40&lt;=0,$A40&lt;&gt;J8,J8=0),0,MIN(MAX(0,K8-L8*AF40),MAX(0,AF40-(AI40-AH40))))</f>
        <v/>
      </c>
      <c r="AK40" s="32">
        <f>IF(AF40&lt;=0,0,MIN(AF40,(AI40-AH40)+AJ40))</f>
        <v/>
      </c>
      <c r="AL40" s="32">
        <f>IF(AF40&lt;=0,0,MAX(0,AF40-AK40))</f>
        <v/>
      </c>
      <c r="AM40" s="32">
        <f>IF(OR($A40&gt;TermMonths,C9&lt;&gt;"Y"),0,AS39)</f>
        <v/>
      </c>
      <c r="AN40" s="31">
        <f>IF(AM40&lt;=0,0,IF($A40&lt;=E9,D9,F9))</f>
        <v/>
      </c>
      <c r="AO40" s="32">
        <f>IF(AM40&lt;=0,0,AM40*AN40/DayCount)</f>
        <v/>
      </c>
      <c r="AP40" s="32">
        <f>IF(AM40&lt;=0,0,MIN(AM40+AO40,IF(G9="InterestOnly",AO40,IF(G9="FixedAmount",IF($A40&lt;=E9,H9,I9),IF(OR($A40=1,$A40=E9+1),PMT(AN40/DayCount,MAX(TermMonths-$A40+1,1),-AM40),IF(AP39=0,PMT(AN40/DayCount,MAX(TermMonths-$A40+1,1),-AM40),AP39))))))</f>
        <v/>
      </c>
      <c r="AQ40" s="32">
        <f>IF(OR(AM40&lt;=0,$A40&lt;&gt;J9,J9=0),0,MIN(MAX(0,K9-L9*AM40),MAX(0,AM40-(AP40-AO40))))</f>
        <v/>
      </c>
      <c r="AR40" s="32">
        <f>IF(AM40&lt;=0,0,MIN(AM40,(AP40-AO40)+AQ40))</f>
        <v/>
      </c>
      <c r="AS40" s="32">
        <f>IF(AM40&lt;=0,0,MAX(0,AM40-AR40))</f>
        <v/>
      </c>
    </row>
    <row r="41">
      <c r="A41" s="33" t="n">
        <v>28</v>
      </c>
      <c r="B41" s="34">
        <f>IF(A41&gt;TermMonths,"",EDATE(StartDate,A41-1))</f>
        <v/>
      </c>
      <c r="C41" s="33">
        <f>IF(B41="","",YEAR(B41))</f>
        <v/>
      </c>
      <c r="D41" s="32">
        <f>IF(OR($A41&gt;TermMonths,C4&lt;&gt;"Y"),0,J40)</f>
        <v/>
      </c>
      <c r="E41" s="31">
        <f>IF(D41&lt;=0,0,IF($A41&lt;=E4,D4,F4))</f>
        <v/>
      </c>
      <c r="F41" s="32">
        <f>IF(D41&lt;=0,0,D41*E41/DayCount)</f>
        <v/>
      </c>
      <c r="G41" s="32">
        <f>IF(D41&lt;=0,0,MIN(D41+F41,IF(G4="InterestOnly",F41,IF(G4="FixedAmount",IF($A41&lt;=E4,H4,I4),IF(OR($A41=1,$A41=E4+1),PMT(E41/DayCount,MAX(TermMonths-$A41+1,1),-D41),IF(G40=0,PMT(E41/DayCount,MAX(TermMonths-$A41+1,1),-D41),G40))))))</f>
        <v/>
      </c>
      <c r="H41" s="32">
        <f>IF(OR(D41&lt;=0,$A41&lt;&gt;J4,J4=0),0,MIN(MAX(0,K4-L4*D41),MAX(0,D41-(G41-F41))))</f>
        <v/>
      </c>
      <c r="I41" s="32">
        <f>IF(D41&lt;=0,0,MIN(D41,(G41-F41)+H41))</f>
        <v/>
      </c>
      <c r="J41" s="32">
        <f>IF(D41&lt;=0,0,MAX(0,D41-I41))</f>
        <v/>
      </c>
      <c r="K41" s="32">
        <f>IF(OR($A41&gt;TermMonths,C5&lt;&gt;"Y"),0,Q40)</f>
        <v/>
      </c>
      <c r="L41" s="31">
        <f>IF(K41&lt;=0,0,IF($A41&lt;=E5,D5,F5))</f>
        <v/>
      </c>
      <c r="M41" s="32">
        <f>IF(K41&lt;=0,0,K41*L41/DayCount)</f>
        <v/>
      </c>
      <c r="N41" s="32">
        <f>IF(K41&lt;=0,0,MIN(K41+M41,IF(G5="InterestOnly",M41,IF(G5="FixedAmount",IF($A41&lt;=E5,H5,I5),IF(OR($A41=1,$A41=E5+1),PMT(L41/DayCount,MAX(TermMonths-$A41+1,1),-K41),IF(N40=0,PMT(L41/DayCount,MAX(TermMonths-$A41+1,1),-K41),N40))))))</f>
        <v/>
      </c>
      <c r="O41" s="32">
        <f>IF(OR(K41&lt;=0,$A41&lt;&gt;J5,J5=0),0,MIN(MAX(0,K5-L5*K41),MAX(0,K41-(N41-M41))))</f>
        <v/>
      </c>
      <c r="P41" s="32">
        <f>IF(K41&lt;=0,0,MIN(K41,(N41-M41)+O41))</f>
        <v/>
      </c>
      <c r="Q41" s="32">
        <f>IF(K41&lt;=0,0,MAX(0,K41-P41))</f>
        <v/>
      </c>
      <c r="R41" s="32">
        <f>IF(OR($A41&gt;TermMonths,C6&lt;&gt;"Y"),0,X40)</f>
        <v/>
      </c>
      <c r="S41" s="31">
        <f>IF(R41&lt;=0,0,IF($A41&lt;=E6,D6,F6))</f>
        <v/>
      </c>
      <c r="T41" s="32">
        <f>IF(R41&lt;=0,0,R41*S41/DayCount)</f>
        <v/>
      </c>
      <c r="U41" s="32">
        <f>IF(R41&lt;=0,0,MIN(R41+T41,IF(G6="InterestOnly",T41,IF(G6="FixedAmount",IF($A41&lt;=E6,H6,I6),IF(OR($A41=1,$A41=E6+1),PMT(S41/DayCount,MAX(TermMonths-$A41+1,1),-R41),IF(U40=0,PMT(S41/DayCount,MAX(TermMonths-$A41+1,1),-R41),U40))))))</f>
        <v/>
      </c>
      <c r="V41" s="32">
        <f>IF(OR(R41&lt;=0,$A41&lt;&gt;J6,J6=0),0,MIN(MAX(0,K6-L6*R41),MAX(0,R41-(U41-T41))))</f>
        <v/>
      </c>
      <c r="W41" s="32">
        <f>IF(R41&lt;=0,0,MIN(R41,(U41-T41)+V41))</f>
        <v/>
      </c>
      <c r="X41" s="32">
        <f>IF(R41&lt;=0,0,MAX(0,R41-W41))</f>
        <v/>
      </c>
      <c r="Y41" s="32">
        <f>IF(OR($A41&gt;TermMonths,C7&lt;&gt;"Y"),0,AE40)</f>
        <v/>
      </c>
      <c r="Z41" s="31">
        <f>IF(Y41&lt;=0,0,IF($A41&lt;=E7,D7,F7))</f>
        <v/>
      </c>
      <c r="AA41" s="32">
        <f>IF(Y41&lt;=0,0,Y41*Z41/DayCount)</f>
        <v/>
      </c>
      <c r="AB41" s="32">
        <f>IF(Y41&lt;=0,0,MIN(Y41+AA41,IF(G7="InterestOnly",AA41,IF(G7="FixedAmount",IF($A41&lt;=E7,H7,I7),IF(OR($A41=1,$A41=E7+1),PMT(Z41/DayCount,MAX(TermMonths-$A41+1,1),-Y41),IF(AB40=0,PMT(Z41/DayCount,MAX(TermMonths-$A41+1,1),-Y41),AB40))))))</f>
        <v/>
      </c>
      <c r="AC41" s="32">
        <f>IF(OR(Y41&lt;=0,$A41&lt;&gt;J7,J7=0),0,MIN(MAX(0,K7-L7*Y41),MAX(0,Y41-(AB41-AA41))))</f>
        <v/>
      </c>
      <c r="AD41" s="32">
        <f>IF(Y41&lt;=0,0,MIN(Y41,(AB41-AA41)+AC41))</f>
        <v/>
      </c>
      <c r="AE41" s="32">
        <f>IF(Y41&lt;=0,0,MAX(0,Y41-AD41))</f>
        <v/>
      </c>
      <c r="AF41" s="32">
        <f>IF(OR($A41&gt;TermMonths,C8&lt;&gt;"Y"),0,AL40)</f>
        <v/>
      </c>
      <c r="AG41" s="31">
        <f>IF(AF41&lt;=0,0,IF($A41&lt;=E8,D8,F8))</f>
        <v/>
      </c>
      <c r="AH41" s="32">
        <f>IF(AF41&lt;=0,0,AF41*AG41/DayCount)</f>
        <v/>
      </c>
      <c r="AI41" s="32">
        <f>IF(AF41&lt;=0,0,MIN(AF41+AH41,IF(G8="InterestOnly",AH41,IF(G8="FixedAmount",IF($A41&lt;=E8,H8,I8),IF(OR($A41=1,$A41=E8+1),PMT(AG41/DayCount,MAX(TermMonths-$A41+1,1),-AF41),IF(AI40=0,PMT(AG41/DayCount,MAX(TermMonths-$A41+1,1),-AF41),AI40))))))</f>
        <v/>
      </c>
      <c r="AJ41" s="32">
        <f>IF(OR(AF41&lt;=0,$A41&lt;&gt;J8,J8=0),0,MIN(MAX(0,K8-L8*AF41),MAX(0,AF41-(AI41-AH41))))</f>
        <v/>
      </c>
      <c r="AK41" s="32">
        <f>IF(AF41&lt;=0,0,MIN(AF41,(AI41-AH41)+AJ41))</f>
        <v/>
      </c>
      <c r="AL41" s="32">
        <f>IF(AF41&lt;=0,0,MAX(0,AF41-AK41))</f>
        <v/>
      </c>
      <c r="AM41" s="32">
        <f>IF(OR($A41&gt;TermMonths,C9&lt;&gt;"Y"),0,AS40)</f>
        <v/>
      </c>
      <c r="AN41" s="31">
        <f>IF(AM41&lt;=0,0,IF($A41&lt;=E9,D9,F9))</f>
        <v/>
      </c>
      <c r="AO41" s="32">
        <f>IF(AM41&lt;=0,0,AM41*AN41/DayCount)</f>
        <v/>
      </c>
      <c r="AP41" s="32">
        <f>IF(AM41&lt;=0,0,MIN(AM41+AO41,IF(G9="InterestOnly",AO41,IF(G9="FixedAmount",IF($A41&lt;=E9,H9,I9),IF(OR($A41=1,$A41=E9+1),PMT(AN41/DayCount,MAX(TermMonths-$A41+1,1),-AM41),IF(AP40=0,PMT(AN41/DayCount,MAX(TermMonths-$A41+1,1),-AM41),AP40))))))</f>
        <v/>
      </c>
      <c r="AQ41" s="32">
        <f>IF(OR(AM41&lt;=0,$A41&lt;&gt;J9,J9=0),0,MIN(MAX(0,K9-L9*AM41),MAX(0,AM41-(AP41-AO41))))</f>
        <v/>
      </c>
      <c r="AR41" s="32">
        <f>IF(AM41&lt;=0,0,MIN(AM41,(AP41-AO41)+AQ41))</f>
        <v/>
      </c>
      <c r="AS41" s="32">
        <f>IF(AM41&lt;=0,0,MAX(0,AM41-AR41))</f>
        <v/>
      </c>
    </row>
    <row r="42">
      <c r="A42" s="33" t="n">
        <v>29</v>
      </c>
      <c r="B42" s="34">
        <f>IF(A42&gt;TermMonths,"",EDATE(StartDate,A42-1))</f>
        <v/>
      </c>
      <c r="C42" s="33">
        <f>IF(B42="","",YEAR(B42))</f>
        <v/>
      </c>
      <c r="D42" s="32">
        <f>IF(OR($A42&gt;TermMonths,C4&lt;&gt;"Y"),0,J41)</f>
        <v/>
      </c>
      <c r="E42" s="31">
        <f>IF(D42&lt;=0,0,IF($A42&lt;=E4,D4,F4))</f>
        <v/>
      </c>
      <c r="F42" s="32">
        <f>IF(D42&lt;=0,0,D42*E42/DayCount)</f>
        <v/>
      </c>
      <c r="G42" s="32">
        <f>IF(D42&lt;=0,0,MIN(D42+F42,IF(G4="InterestOnly",F42,IF(G4="FixedAmount",IF($A42&lt;=E4,H4,I4),IF(OR($A42=1,$A42=E4+1),PMT(E42/DayCount,MAX(TermMonths-$A42+1,1),-D42),IF(G41=0,PMT(E42/DayCount,MAX(TermMonths-$A42+1,1),-D42),G41))))))</f>
        <v/>
      </c>
      <c r="H42" s="32">
        <f>IF(OR(D42&lt;=0,$A42&lt;&gt;J4,J4=0),0,MIN(MAX(0,K4-L4*D42),MAX(0,D42-(G42-F42))))</f>
        <v/>
      </c>
      <c r="I42" s="32">
        <f>IF(D42&lt;=0,0,MIN(D42,(G42-F42)+H42))</f>
        <v/>
      </c>
      <c r="J42" s="32">
        <f>IF(D42&lt;=0,0,MAX(0,D42-I42))</f>
        <v/>
      </c>
      <c r="K42" s="32">
        <f>IF(OR($A42&gt;TermMonths,C5&lt;&gt;"Y"),0,Q41)</f>
        <v/>
      </c>
      <c r="L42" s="31">
        <f>IF(K42&lt;=0,0,IF($A42&lt;=E5,D5,F5))</f>
        <v/>
      </c>
      <c r="M42" s="32">
        <f>IF(K42&lt;=0,0,K42*L42/DayCount)</f>
        <v/>
      </c>
      <c r="N42" s="32">
        <f>IF(K42&lt;=0,0,MIN(K42+M42,IF(G5="InterestOnly",M42,IF(G5="FixedAmount",IF($A42&lt;=E5,H5,I5),IF(OR($A42=1,$A42=E5+1),PMT(L42/DayCount,MAX(TermMonths-$A42+1,1),-K42),IF(N41=0,PMT(L42/DayCount,MAX(TermMonths-$A42+1,1),-K42),N41))))))</f>
        <v/>
      </c>
      <c r="O42" s="32">
        <f>IF(OR(K42&lt;=0,$A42&lt;&gt;J5,J5=0),0,MIN(MAX(0,K5-L5*K42),MAX(0,K42-(N42-M42))))</f>
        <v/>
      </c>
      <c r="P42" s="32">
        <f>IF(K42&lt;=0,0,MIN(K42,(N42-M42)+O42))</f>
        <v/>
      </c>
      <c r="Q42" s="32">
        <f>IF(K42&lt;=0,0,MAX(0,K42-P42))</f>
        <v/>
      </c>
      <c r="R42" s="32">
        <f>IF(OR($A42&gt;TermMonths,C6&lt;&gt;"Y"),0,X41)</f>
        <v/>
      </c>
      <c r="S42" s="31">
        <f>IF(R42&lt;=0,0,IF($A42&lt;=E6,D6,F6))</f>
        <v/>
      </c>
      <c r="T42" s="32">
        <f>IF(R42&lt;=0,0,R42*S42/DayCount)</f>
        <v/>
      </c>
      <c r="U42" s="32">
        <f>IF(R42&lt;=0,0,MIN(R42+T42,IF(G6="InterestOnly",T42,IF(G6="FixedAmount",IF($A42&lt;=E6,H6,I6),IF(OR($A42=1,$A42=E6+1),PMT(S42/DayCount,MAX(TermMonths-$A42+1,1),-R42),IF(U41=0,PMT(S42/DayCount,MAX(TermMonths-$A42+1,1),-R42),U41))))))</f>
        <v/>
      </c>
      <c r="V42" s="32">
        <f>IF(OR(R42&lt;=0,$A42&lt;&gt;J6,J6=0),0,MIN(MAX(0,K6-L6*R42),MAX(0,R42-(U42-T42))))</f>
        <v/>
      </c>
      <c r="W42" s="32">
        <f>IF(R42&lt;=0,0,MIN(R42,(U42-T42)+V42))</f>
        <v/>
      </c>
      <c r="X42" s="32">
        <f>IF(R42&lt;=0,0,MAX(0,R42-W42))</f>
        <v/>
      </c>
      <c r="Y42" s="32">
        <f>IF(OR($A42&gt;TermMonths,C7&lt;&gt;"Y"),0,AE41)</f>
        <v/>
      </c>
      <c r="Z42" s="31">
        <f>IF(Y42&lt;=0,0,IF($A42&lt;=E7,D7,F7))</f>
        <v/>
      </c>
      <c r="AA42" s="32">
        <f>IF(Y42&lt;=0,0,Y42*Z42/DayCount)</f>
        <v/>
      </c>
      <c r="AB42" s="32">
        <f>IF(Y42&lt;=0,0,MIN(Y42+AA42,IF(G7="InterestOnly",AA42,IF(G7="FixedAmount",IF($A42&lt;=E7,H7,I7),IF(OR($A42=1,$A42=E7+1),PMT(Z42/DayCount,MAX(TermMonths-$A42+1,1),-Y42),IF(AB41=0,PMT(Z42/DayCount,MAX(TermMonths-$A42+1,1),-Y42),AB41))))))</f>
        <v/>
      </c>
      <c r="AC42" s="32">
        <f>IF(OR(Y42&lt;=0,$A42&lt;&gt;J7,J7=0),0,MIN(MAX(0,K7-L7*Y42),MAX(0,Y42-(AB42-AA42))))</f>
        <v/>
      </c>
      <c r="AD42" s="32">
        <f>IF(Y42&lt;=0,0,MIN(Y42,(AB42-AA42)+AC42))</f>
        <v/>
      </c>
      <c r="AE42" s="32">
        <f>IF(Y42&lt;=0,0,MAX(0,Y42-AD42))</f>
        <v/>
      </c>
      <c r="AF42" s="32">
        <f>IF(OR($A42&gt;TermMonths,C8&lt;&gt;"Y"),0,AL41)</f>
        <v/>
      </c>
      <c r="AG42" s="31">
        <f>IF(AF42&lt;=0,0,IF($A42&lt;=E8,D8,F8))</f>
        <v/>
      </c>
      <c r="AH42" s="32">
        <f>IF(AF42&lt;=0,0,AF42*AG42/DayCount)</f>
        <v/>
      </c>
      <c r="AI42" s="32">
        <f>IF(AF42&lt;=0,0,MIN(AF42+AH42,IF(G8="InterestOnly",AH42,IF(G8="FixedAmount",IF($A42&lt;=E8,H8,I8),IF(OR($A42=1,$A42=E8+1),PMT(AG42/DayCount,MAX(TermMonths-$A42+1,1),-AF42),IF(AI41=0,PMT(AG42/DayCount,MAX(TermMonths-$A42+1,1),-AF42),AI41))))))</f>
        <v/>
      </c>
      <c r="AJ42" s="32">
        <f>IF(OR(AF42&lt;=0,$A42&lt;&gt;J8,J8=0),0,MIN(MAX(0,K8-L8*AF42),MAX(0,AF42-(AI42-AH42))))</f>
        <v/>
      </c>
      <c r="AK42" s="32">
        <f>IF(AF42&lt;=0,0,MIN(AF42,(AI42-AH42)+AJ42))</f>
        <v/>
      </c>
      <c r="AL42" s="32">
        <f>IF(AF42&lt;=0,0,MAX(0,AF42-AK42))</f>
        <v/>
      </c>
      <c r="AM42" s="32">
        <f>IF(OR($A42&gt;TermMonths,C9&lt;&gt;"Y"),0,AS41)</f>
        <v/>
      </c>
      <c r="AN42" s="31">
        <f>IF(AM42&lt;=0,0,IF($A42&lt;=E9,D9,F9))</f>
        <v/>
      </c>
      <c r="AO42" s="32">
        <f>IF(AM42&lt;=0,0,AM42*AN42/DayCount)</f>
        <v/>
      </c>
      <c r="AP42" s="32">
        <f>IF(AM42&lt;=0,0,MIN(AM42+AO42,IF(G9="InterestOnly",AO42,IF(G9="FixedAmount",IF($A42&lt;=E9,H9,I9),IF(OR($A42=1,$A42=E9+1),PMT(AN42/DayCount,MAX(TermMonths-$A42+1,1),-AM42),IF(AP41=0,PMT(AN42/DayCount,MAX(TermMonths-$A42+1,1),-AM42),AP41))))))</f>
        <v/>
      </c>
      <c r="AQ42" s="32">
        <f>IF(OR(AM42&lt;=0,$A42&lt;&gt;J9,J9=0),0,MIN(MAX(0,K9-L9*AM42),MAX(0,AM42-(AP42-AO42))))</f>
        <v/>
      </c>
      <c r="AR42" s="32">
        <f>IF(AM42&lt;=0,0,MIN(AM42,(AP42-AO42)+AQ42))</f>
        <v/>
      </c>
      <c r="AS42" s="32">
        <f>IF(AM42&lt;=0,0,MAX(0,AM42-AR42))</f>
        <v/>
      </c>
    </row>
    <row r="43">
      <c r="A43" s="33" t="n">
        <v>30</v>
      </c>
      <c r="B43" s="34">
        <f>IF(A43&gt;TermMonths,"",EDATE(StartDate,A43-1))</f>
        <v/>
      </c>
      <c r="C43" s="33">
        <f>IF(B43="","",YEAR(B43))</f>
        <v/>
      </c>
      <c r="D43" s="32">
        <f>IF(OR($A43&gt;TermMonths,C4&lt;&gt;"Y"),0,J42)</f>
        <v/>
      </c>
      <c r="E43" s="31">
        <f>IF(D43&lt;=0,0,IF($A43&lt;=E4,D4,F4))</f>
        <v/>
      </c>
      <c r="F43" s="32">
        <f>IF(D43&lt;=0,0,D43*E43/DayCount)</f>
        <v/>
      </c>
      <c r="G43" s="32">
        <f>IF(D43&lt;=0,0,MIN(D43+F43,IF(G4="InterestOnly",F43,IF(G4="FixedAmount",IF($A43&lt;=E4,H4,I4),IF(OR($A43=1,$A43=E4+1),PMT(E43/DayCount,MAX(TermMonths-$A43+1,1),-D43),IF(G42=0,PMT(E43/DayCount,MAX(TermMonths-$A43+1,1),-D43),G42))))))</f>
        <v/>
      </c>
      <c r="H43" s="32">
        <f>IF(OR(D43&lt;=0,$A43&lt;&gt;J4,J4=0),0,MIN(MAX(0,K4-L4*D43),MAX(0,D43-(G43-F43))))</f>
        <v/>
      </c>
      <c r="I43" s="32">
        <f>IF(D43&lt;=0,0,MIN(D43,(G43-F43)+H43))</f>
        <v/>
      </c>
      <c r="J43" s="32">
        <f>IF(D43&lt;=0,0,MAX(0,D43-I43))</f>
        <v/>
      </c>
      <c r="K43" s="32">
        <f>IF(OR($A43&gt;TermMonths,C5&lt;&gt;"Y"),0,Q42)</f>
        <v/>
      </c>
      <c r="L43" s="31">
        <f>IF(K43&lt;=0,0,IF($A43&lt;=E5,D5,F5))</f>
        <v/>
      </c>
      <c r="M43" s="32">
        <f>IF(K43&lt;=0,0,K43*L43/DayCount)</f>
        <v/>
      </c>
      <c r="N43" s="32">
        <f>IF(K43&lt;=0,0,MIN(K43+M43,IF(G5="InterestOnly",M43,IF(G5="FixedAmount",IF($A43&lt;=E5,H5,I5),IF(OR($A43=1,$A43=E5+1),PMT(L43/DayCount,MAX(TermMonths-$A43+1,1),-K43),IF(N42=0,PMT(L43/DayCount,MAX(TermMonths-$A43+1,1),-K43),N42))))))</f>
        <v/>
      </c>
      <c r="O43" s="32">
        <f>IF(OR(K43&lt;=0,$A43&lt;&gt;J5,J5=0),0,MIN(MAX(0,K5-L5*K43),MAX(0,K43-(N43-M43))))</f>
        <v/>
      </c>
      <c r="P43" s="32">
        <f>IF(K43&lt;=0,0,MIN(K43,(N43-M43)+O43))</f>
        <v/>
      </c>
      <c r="Q43" s="32">
        <f>IF(K43&lt;=0,0,MAX(0,K43-P43))</f>
        <v/>
      </c>
      <c r="R43" s="32">
        <f>IF(OR($A43&gt;TermMonths,C6&lt;&gt;"Y"),0,X42)</f>
        <v/>
      </c>
      <c r="S43" s="31">
        <f>IF(R43&lt;=0,0,IF($A43&lt;=E6,D6,F6))</f>
        <v/>
      </c>
      <c r="T43" s="32">
        <f>IF(R43&lt;=0,0,R43*S43/DayCount)</f>
        <v/>
      </c>
      <c r="U43" s="32">
        <f>IF(R43&lt;=0,0,MIN(R43+T43,IF(G6="InterestOnly",T43,IF(G6="FixedAmount",IF($A43&lt;=E6,H6,I6),IF(OR($A43=1,$A43=E6+1),PMT(S43/DayCount,MAX(TermMonths-$A43+1,1),-R43),IF(U42=0,PMT(S43/DayCount,MAX(TermMonths-$A43+1,1),-R43),U42))))))</f>
        <v/>
      </c>
      <c r="V43" s="32">
        <f>IF(OR(R43&lt;=0,$A43&lt;&gt;J6,J6=0),0,MIN(MAX(0,K6-L6*R43),MAX(0,R43-(U43-T43))))</f>
        <v/>
      </c>
      <c r="W43" s="32">
        <f>IF(R43&lt;=0,0,MIN(R43,(U43-T43)+V43))</f>
        <v/>
      </c>
      <c r="X43" s="32">
        <f>IF(R43&lt;=0,0,MAX(0,R43-W43))</f>
        <v/>
      </c>
      <c r="Y43" s="32">
        <f>IF(OR($A43&gt;TermMonths,C7&lt;&gt;"Y"),0,AE42)</f>
        <v/>
      </c>
      <c r="Z43" s="31">
        <f>IF(Y43&lt;=0,0,IF($A43&lt;=E7,D7,F7))</f>
        <v/>
      </c>
      <c r="AA43" s="32">
        <f>IF(Y43&lt;=0,0,Y43*Z43/DayCount)</f>
        <v/>
      </c>
      <c r="AB43" s="32">
        <f>IF(Y43&lt;=0,0,MIN(Y43+AA43,IF(G7="InterestOnly",AA43,IF(G7="FixedAmount",IF($A43&lt;=E7,H7,I7),IF(OR($A43=1,$A43=E7+1),PMT(Z43/DayCount,MAX(TermMonths-$A43+1,1),-Y43),IF(AB42=0,PMT(Z43/DayCount,MAX(TermMonths-$A43+1,1),-Y43),AB42))))))</f>
        <v/>
      </c>
      <c r="AC43" s="32">
        <f>IF(OR(Y43&lt;=0,$A43&lt;&gt;J7,J7=0),0,MIN(MAX(0,K7-L7*Y43),MAX(0,Y43-(AB43-AA43))))</f>
        <v/>
      </c>
      <c r="AD43" s="32">
        <f>IF(Y43&lt;=0,0,MIN(Y43,(AB43-AA43)+AC43))</f>
        <v/>
      </c>
      <c r="AE43" s="32">
        <f>IF(Y43&lt;=0,0,MAX(0,Y43-AD43))</f>
        <v/>
      </c>
      <c r="AF43" s="32">
        <f>IF(OR($A43&gt;TermMonths,C8&lt;&gt;"Y"),0,AL42)</f>
        <v/>
      </c>
      <c r="AG43" s="31">
        <f>IF(AF43&lt;=0,0,IF($A43&lt;=E8,D8,F8))</f>
        <v/>
      </c>
      <c r="AH43" s="32">
        <f>IF(AF43&lt;=0,0,AF43*AG43/DayCount)</f>
        <v/>
      </c>
      <c r="AI43" s="32">
        <f>IF(AF43&lt;=0,0,MIN(AF43+AH43,IF(G8="InterestOnly",AH43,IF(G8="FixedAmount",IF($A43&lt;=E8,H8,I8),IF(OR($A43=1,$A43=E8+1),PMT(AG43/DayCount,MAX(TermMonths-$A43+1,1),-AF43),IF(AI42=0,PMT(AG43/DayCount,MAX(TermMonths-$A43+1,1),-AF43),AI42))))))</f>
        <v/>
      </c>
      <c r="AJ43" s="32">
        <f>IF(OR(AF43&lt;=0,$A43&lt;&gt;J8,J8=0),0,MIN(MAX(0,K8-L8*AF43),MAX(0,AF43-(AI43-AH43))))</f>
        <v/>
      </c>
      <c r="AK43" s="32">
        <f>IF(AF43&lt;=0,0,MIN(AF43,(AI43-AH43)+AJ43))</f>
        <v/>
      </c>
      <c r="AL43" s="32">
        <f>IF(AF43&lt;=0,0,MAX(0,AF43-AK43))</f>
        <v/>
      </c>
      <c r="AM43" s="32">
        <f>IF(OR($A43&gt;TermMonths,C9&lt;&gt;"Y"),0,AS42)</f>
        <v/>
      </c>
      <c r="AN43" s="31">
        <f>IF(AM43&lt;=0,0,IF($A43&lt;=E9,D9,F9))</f>
        <v/>
      </c>
      <c r="AO43" s="32">
        <f>IF(AM43&lt;=0,0,AM43*AN43/DayCount)</f>
        <v/>
      </c>
      <c r="AP43" s="32">
        <f>IF(AM43&lt;=0,0,MIN(AM43+AO43,IF(G9="InterestOnly",AO43,IF(G9="FixedAmount",IF($A43&lt;=E9,H9,I9),IF(OR($A43=1,$A43=E9+1),PMT(AN43/DayCount,MAX(TermMonths-$A43+1,1),-AM43),IF(AP42=0,PMT(AN43/DayCount,MAX(TermMonths-$A43+1,1),-AM43),AP42))))))</f>
        <v/>
      </c>
      <c r="AQ43" s="32">
        <f>IF(OR(AM43&lt;=0,$A43&lt;&gt;J9,J9=0),0,MIN(MAX(0,K9-L9*AM43),MAX(0,AM43-(AP43-AO43))))</f>
        <v/>
      </c>
      <c r="AR43" s="32">
        <f>IF(AM43&lt;=0,0,MIN(AM43,(AP43-AO43)+AQ43))</f>
        <v/>
      </c>
      <c r="AS43" s="32">
        <f>IF(AM43&lt;=0,0,MAX(0,AM43-AR43))</f>
        <v/>
      </c>
    </row>
    <row r="44">
      <c r="A44" s="33" t="n">
        <v>31</v>
      </c>
      <c r="B44" s="34">
        <f>IF(A44&gt;TermMonths,"",EDATE(StartDate,A44-1))</f>
        <v/>
      </c>
      <c r="C44" s="33">
        <f>IF(B44="","",YEAR(B44))</f>
        <v/>
      </c>
      <c r="D44" s="32">
        <f>IF(OR($A44&gt;TermMonths,C4&lt;&gt;"Y"),0,J43)</f>
        <v/>
      </c>
      <c r="E44" s="31">
        <f>IF(D44&lt;=0,0,IF($A44&lt;=E4,D4,F4))</f>
        <v/>
      </c>
      <c r="F44" s="32">
        <f>IF(D44&lt;=0,0,D44*E44/DayCount)</f>
        <v/>
      </c>
      <c r="G44" s="32">
        <f>IF(D44&lt;=0,0,MIN(D44+F44,IF(G4="InterestOnly",F44,IF(G4="FixedAmount",IF($A44&lt;=E4,H4,I4),IF(OR($A44=1,$A44=E4+1),PMT(E44/DayCount,MAX(TermMonths-$A44+1,1),-D44),IF(G43=0,PMT(E44/DayCount,MAX(TermMonths-$A44+1,1),-D44),G43))))))</f>
        <v/>
      </c>
      <c r="H44" s="32">
        <f>IF(OR(D44&lt;=0,$A44&lt;&gt;J4,J4=0),0,MIN(MAX(0,K4-L4*D44),MAX(0,D44-(G44-F44))))</f>
        <v/>
      </c>
      <c r="I44" s="32">
        <f>IF(D44&lt;=0,0,MIN(D44,(G44-F44)+H44))</f>
        <v/>
      </c>
      <c r="J44" s="32">
        <f>IF(D44&lt;=0,0,MAX(0,D44-I44))</f>
        <v/>
      </c>
      <c r="K44" s="32">
        <f>IF(OR($A44&gt;TermMonths,C5&lt;&gt;"Y"),0,Q43)</f>
        <v/>
      </c>
      <c r="L44" s="31">
        <f>IF(K44&lt;=0,0,IF($A44&lt;=E5,D5,F5))</f>
        <v/>
      </c>
      <c r="M44" s="32">
        <f>IF(K44&lt;=0,0,K44*L44/DayCount)</f>
        <v/>
      </c>
      <c r="N44" s="32">
        <f>IF(K44&lt;=0,0,MIN(K44+M44,IF(G5="InterestOnly",M44,IF(G5="FixedAmount",IF($A44&lt;=E5,H5,I5),IF(OR($A44=1,$A44=E5+1),PMT(L44/DayCount,MAX(TermMonths-$A44+1,1),-K44),IF(N43=0,PMT(L44/DayCount,MAX(TermMonths-$A44+1,1),-K44),N43))))))</f>
        <v/>
      </c>
      <c r="O44" s="32">
        <f>IF(OR(K44&lt;=0,$A44&lt;&gt;J5,J5=0),0,MIN(MAX(0,K5-L5*K44),MAX(0,K44-(N44-M44))))</f>
        <v/>
      </c>
      <c r="P44" s="32">
        <f>IF(K44&lt;=0,0,MIN(K44,(N44-M44)+O44))</f>
        <v/>
      </c>
      <c r="Q44" s="32">
        <f>IF(K44&lt;=0,0,MAX(0,K44-P44))</f>
        <v/>
      </c>
      <c r="R44" s="32">
        <f>IF(OR($A44&gt;TermMonths,C6&lt;&gt;"Y"),0,X43)</f>
        <v/>
      </c>
      <c r="S44" s="31">
        <f>IF(R44&lt;=0,0,IF($A44&lt;=E6,D6,F6))</f>
        <v/>
      </c>
      <c r="T44" s="32">
        <f>IF(R44&lt;=0,0,R44*S44/DayCount)</f>
        <v/>
      </c>
      <c r="U44" s="32">
        <f>IF(R44&lt;=0,0,MIN(R44+T44,IF(G6="InterestOnly",T44,IF(G6="FixedAmount",IF($A44&lt;=E6,H6,I6),IF(OR($A44=1,$A44=E6+1),PMT(S44/DayCount,MAX(TermMonths-$A44+1,1),-R44),IF(U43=0,PMT(S44/DayCount,MAX(TermMonths-$A44+1,1),-R44),U43))))))</f>
        <v/>
      </c>
      <c r="V44" s="32">
        <f>IF(OR(R44&lt;=0,$A44&lt;&gt;J6,J6=0),0,MIN(MAX(0,K6-L6*R44),MAX(0,R44-(U44-T44))))</f>
        <v/>
      </c>
      <c r="W44" s="32">
        <f>IF(R44&lt;=0,0,MIN(R44,(U44-T44)+V44))</f>
        <v/>
      </c>
      <c r="X44" s="32">
        <f>IF(R44&lt;=0,0,MAX(0,R44-W44))</f>
        <v/>
      </c>
      <c r="Y44" s="32">
        <f>IF(OR($A44&gt;TermMonths,C7&lt;&gt;"Y"),0,AE43)</f>
        <v/>
      </c>
      <c r="Z44" s="31">
        <f>IF(Y44&lt;=0,0,IF($A44&lt;=E7,D7,F7))</f>
        <v/>
      </c>
      <c r="AA44" s="32">
        <f>IF(Y44&lt;=0,0,Y44*Z44/DayCount)</f>
        <v/>
      </c>
      <c r="AB44" s="32">
        <f>IF(Y44&lt;=0,0,MIN(Y44+AA44,IF(G7="InterestOnly",AA44,IF(G7="FixedAmount",IF($A44&lt;=E7,H7,I7),IF(OR($A44=1,$A44=E7+1),PMT(Z44/DayCount,MAX(TermMonths-$A44+1,1),-Y44),IF(AB43=0,PMT(Z44/DayCount,MAX(TermMonths-$A44+1,1),-Y44),AB43))))))</f>
        <v/>
      </c>
      <c r="AC44" s="32">
        <f>IF(OR(Y44&lt;=0,$A44&lt;&gt;J7,J7=0),0,MIN(MAX(0,K7-L7*Y44),MAX(0,Y44-(AB44-AA44))))</f>
        <v/>
      </c>
      <c r="AD44" s="32">
        <f>IF(Y44&lt;=0,0,MIN(Y44,(AB44-AA44)+AC44))</f>
        <v/>
      </c>
      <c r="AE44" s="32">
        <f>IF(Y44&lt;=0,0,MAX(0,Y44-AD44))</f>
        <v/>
      </c>
      <c r="AF44" s="32">
        <f>IF(OR($A44&gt;TermMonths,C8&lt;&gt;"Y"),0,AL43)</f>
        <v/>
      </c>
      <c r="AG44" s="31">
        <f>IF(AF44&lt;=0,0,IF($A44&lt;=E8,D8,F8))</f>
        <v/>
      </c>
      <c r="AH44" s="32">
        <f>IF(AF44&lt;=0,0,AF44*AG44/DayCount)</f>
        <v/>
      </c>
      <c r="AI44" s="32">
        <f>IF(AF44&lt;=0,0,MIN(AF44+AH44,IF(G8="InterestOnly",AH44,IF(G8="FixedAmount",IF($A44&lt;=E8,H8,I8),IF(OR($A44=1,$A44=E8+1),PMT(AG44/DayCount,MAX(TermMonths-$A44+1,1),-AF44),IF(AI43=0,PMT(AG44/DayCount,MAX(TermMonths-$A44+1,1),-AF44),AI43))))))</f>
        <v/>
      </c>
      <c r="AJ44" s="32">
        <f>IF(OR(AF44&lt;=0,$A44&lt;&gt;J8,J8=0),0,MIN(MAX(0,K8-L8*AF44),MAX(0,AF44-(AI44-AH44))))</f>
        <v/>
      </c>
      <c r="AK44" s="32">
        <f>IF(AF44&lt;=0,0,MIN(AF44,(AI44-AH44)+AJ44))</f>
        <v/>
      </c>
      <c r="AL44" s="32">
        <f>IF(AF44&lt;=0,0,MAX(0,AF44-AK44))</f>
        <v/>
      </c>
      <c r="AM44" s="32">
        <f>IF(OR($A44&gt;TermMonths,C9&lt;&gt;"Y"),0,AS43)</f>
        <v/>
      </c>
      <c r="AN44" s="31">
        <f>IF(AM44&lt;=0,0,IF($A44&lt;=E9,D9,F9))</f>
        <v/>
      </c>
      <c r="AO44" s="32">
        <f>IF(AM44&lt;=0,0,AM44*AN44/DayCount)</f>
        <v/>
      </c>
      <c r="AP44" s="32">
        <f>IF(AM44&lt;=0,0,MIN(AM44+AO44,IF(G9="InterestOnly",AO44,IF(G9="FixedAmount",IF($A44&lt;=E9,H9,I9),IF(OR($A44=1,$A44=E9+1),PMT(AN44/DayCount,MAX(TermMonths-$A44+1,1),-AM44),IF(AP43=0,PMT(AN44/DayCount,MAX(TermMonths-$A44+1,1),-AM44),AP43))))))</f>
        <v/>
      </c>
      <c r="AQ44" s="32">
        <f>IF(OR(AM44&lt;=0,$A44&lt;&gt;J9,J9=0),0,MIN(MAX(0,K9-L9*AM44),MAX(0,AM44-(AP44-AO44))))</f>
        <v/>
      </c>
      <c r="AR44" s="32">
        <f>IF(AM44&lt;=0,0,MIN(AM44,(AP44-AO44)+AQ44))</f>
        <v/>
      </c>
      <c r="AS44" s="32">
        <f>IF(AM44&lt;=0,0,MAX(0,AM44-AR44))</f>
        <v/>
      </c>
    </row>
    <row r="45">
      <c r="A45" s="33" t="n">
        <v>32</v>
      </c>
      <c r="B45" s="34">
        <f>IF(A45&gt;TermMonths,"",EDATE(StartDate,A45-1))</f>
        <v/>
      </c>
      <c r="C45" s="33">
        <f>IF(B45="","",YEAR(B45))</f>
        <v/>
      </c>
      <c r="D45" s="32">
        <f>IF(OR($A45&gt;TermMonths,C4&lt;&gt;"Y"),0,J44)</f>
        <v/>
      </c>
      <c r="E45" s="31">
        <f>IF(D45&lt;=0,0,IF($A45&lt;=E4,D4,F4))</f>
        <v/>
      </c>
      <c r="F45" s="32">
        <f>IF(D45&lt;=0,0,D45*E45/DayCount)</f>
        <v/>
      </c>
      <c r="G45" s="32">
        <f>IF(D45&lt;=0,0,MIN(D45+F45,IF(G4="InterestOnly",F45,IF(G4="FixedAmount",IF($A45&lt;=E4,H4,I4),IF(OR($A45=1,$A45=E4+1),PMT(E45/DayCount,MAX(TermMonths-$A45+1,1),-D45),IF(G44=0,PMT(E45/DayCount,MAX(TermMonths-$A45+1,1),-D45),G44))))))</f>
        <v/>
      </c>
      <c r="H45" s="32">
        <f>IF(OR(D45&lt;=0,$A45&lt;&gt;J4,J4=0),0,MIN(MAX(0,K4-L4*D45),MAX(0,D45-(G45-F45))))</f>
        <v/>
      </c>
      <c r="I45" s="32">
        <f>IF(D45&lt;=0,0,MIN(D45,(G45-F45)+H45))</f>
        <v/>
      </c>
      <c r="J45" s="32">
        <f>IF(D45&lt;=0,0,MAX(0,D45-I45))</f>
        <v/>
      </c>
      <c r="K45" s="32">
        <f>IF(OR($A45&gt;TermMonths,C5&lt;&gt;"Y"),0,Q44)</f>
        <v/>
      </c>
      <c r="L45" s="31">
        <f>IF(K45&lt;=0,0,IF($A45&lt;=E5,D5,F5))</f>
        <v/>
      </c>
      <c r="M45" s="32">
        <f>IF(K45&lt;=0,0,K45*L45/DayCount)</f>
        <v/>
      </c>
      <c r="N45" s="32">
        <f>IF(K45&lt;=0,0,MIN(K45+M45,IF(G5="InterestOnly",M45,IF(G5="FixedAmount",IF($A45&lt;=E5,H5,I5),IF(OR($A45=1,$A45=E5+1),PMT(L45/DayCount,MAX(TermMonths-$A45+1,1),-K45),IF(N44=0,PMT(L45/DayCount,MAX(TermMonths-$A45+1,1),-K45),N44))))))</f>
        <v/>
      </c>
      <c r="O45" s="32">
        <f>IF(OR(K45&lt;=0,$A45&lt;&gt;J5,J5=0),0,MIN(MAX(0,K5-L5*K45),MAX(0,K45-(N45-M45))))</f>
        <v/>
      </c>
      <c r="P45" s="32">
        <f>IF(K45&lt;=0,0,MIN(K45,(N45-M45)+O45))</f>
        <v/>
      </c>
      <c r="Q45" s="32">
        <f>IF(K45&lt;=0,0,MAX(0,K45-P45))</f>
        <v/>
      </c>
      <c r="R45" s="32">
        <f>IF(OR($A45&gt;TermMonths,C6&lt;&gt;"Y"),0,X44)</f>
        <v/>
      </c>
      <c r="S45" s="31">
        <f>IF(R45&lt;=0,0,IF($A45&lt;=E6,D6,F6))</f>
        <v/>
      </c>
      <c r="T45" s="32">
        <f>IF(R45&lt;=0,0,R45*S45/DayCount)</f>
        <v/>
      </c>
      <c r="U45" s="32">
        <f>IF(R45&lt;=0,0,MIN(R45+T45,IF(G6="InterestOnly",T45,IF(G6="FixedAmount",IF($A45&lt;=E6,H6,I6),IF(OR($A45=1,$A45=E6+1),PMT(S45/DayCount,MAX(TermMonths-$A45+1,1),-R45),IF(U44=0,PMT(S45/DayCount,MAX(TermMonths-$A45+1,1),-R45),U44))))))</f>
        <v/>
      </c>
      <c r="V45" s="32">
        <f>IF(OR(R45&lt;=0,$A45&lt;&gt;J6,J6=0),0,MIN(MAX(0,K6-L6*R45),MAX(0,R45-(U45-T45))))</f>
        <v/>
      </c>
      <c r="W45" s="32">
        <f>IF(R45&lt;=0,0,MIN(R45,(U45-T45)+V45))</f>
        <v/>
      </c>
      <c r="X45" s="32">
        <f>IF(R45&lt;=0,0,MAX(0,R45-W45))</f>
        <v/>
      </c>
      <c r="Y45" s="32">
        <f>IF(OR($A45&gt;TermMonths,C7&lt;&gt;"Y"),0,AE44)</f>
        <v/>
      </c>
      <c r="Z45" s="31">
        <f>IF(Y45&lt;=0,0,IF($A45&lt;=E7,D7,F7))</f>
        <v/>
      </c>
      <c r="AA45" s="32">
        <f>IF(Y45&lt;=0,0,Y45*Z45/DayCount)</f>
        <v/>
      </c>
      <c r="AB45" s="32">
        <f>IF(Y45&lt;=0,0,MIN(Y45+AA45,IF(G7="InterestOnly",AA45,IF(G7="FixedAmount",IF($A45&lt;=E7,H7,I7),IF(OR($A45=1,$A45=E7+1),PMT(Z45/DayCount,MAX(TermMonths-$A45+1,1),-Y45),IF(AB44=0,PMT(Z45/DayCount,MAX(TermMonths-$A45+1,1),-Y45),AB44))))))</f>
        <v/>
      </c>
      <c r="AC45" s="32">
        <f>IF(OR(Y45&lt;=0,$A45&lt;&gt;J7,J7=0),0,MIN(MAX(0,K7-L7*Y45),MAX(0,Y45-(AB45-AA45))))</f>
        <v/>
      </c>
      <c r="AD45" s="32">
        <f>IF(Y45&lt;=0,0,MIN(Y45,(AB45-AA45)+AC45))</f>
        <v/>
      </c>
      <c r="AE45" s="32">
        <f>IF(Y45&lt;=0,0,MAX(0,Y45-AD45))</f>
        <v/>
      </c>
      <c r="AF45" s="32">
        <f>IF(OR($A45&gt;TermMonths,C8&lt;&gt;"Y"),0,AL44)</f>
        <v/>
      </c>
      <c r="AG45" s="31">
        <f>IF(AF45&lt;=0,0,IF($A45&lt;=E8,D8,F8))</f>
        <v/>
      </c>
      <c r="AH45" s="32">
        <f>IF(AF45&lt;=0,0,AF45*AG45/DayCount)</f>
        <v/>
      </c>
      <c r="AI45" s="32">
        <f>IF(AF45&lt;=0,0,MIN(AF45+AH45,IF(G8="InterestOnly",AH45,IF(G8="FixedAmount",IF($A45&lt;=E8,H8,I8),IF(OR($A45=1,$A45=E8+1),PMT(AG45/DayCount,MAX(TermMonths-$A45+1,1),-AF45),IF(AI44=0,PMT(AG45/DayCount,MAX(TermMonths-$A45+1,1),-AF45),AI44))))))</f>
        <v/>
      </c>
      <c r="AJ45" s="32">
        <f>IF(OR(AF45&lt;=0,$A45&lt;&gt;J8,J8=0),0,MIN(MAX(0,K8-L8*AF45),MAX(0,AF45-(AI45-AH45))))</f>
        <v/>
      </c>
      <c r="AK45" s="32">
        <f>IF(AF45&lt;=0,0,MIN(AF45,(AI45-AH45)+AJ45))</f>
        <v/>
      </c>
      <c r="AL45" s="32">
        <f>IF(AF45&lt;=0,0,MAX(0,AF45-AK45))</f>
        <v/>
      </c>
      <c r="AM45" s="32">
        <f>IF(OR($A45&gt;TermMonths,C9&lt;&gt;"Y"),0,AS44)</f>
        <v/>
      </c>
      <c r="AN45" s="31">
        <f>IF(AM45&lt;=0,0,IF($A45&lt;=E9,D9,F9))</f>
        <v/>
      </c>
      <c r="AO45" s="32">
        <f>IF(AM45&lt;=0,0,AM45*AN45/DayCount)</f>
        <v/>
      </c>
      <c r="AP45" s="32">
        <f>IF(AM45&lt;=0,0,MIN(AM45+AO45,IF(G9="InterestOnly",AO45,IF(G9="FixedAmount",IF($A45&lt;=E9,H9,I9),IF(OR($A45=1,$A45=E9+1),PMT(AN45/DayCount,MAX(TermMonths-$A45+1,1),-AM45),IF(AP44=0,PMT(AN45/DayCount,MAX(TermMonths-$A45+1,1),-AM45),AP44))))))</f>
        <v/>
      </c>
      <c r="AQ45" s="32">
        <f>IF(OR(AM45&lt;=0,$A45&lt;&gt;J9,J9=0),0,MIN(MAX(0,K9-L9*AM45),MAX(0,AM45-(AP45-AO45))))</f>
        <v/>
      </c>
      <c r="AR45" s="32">
        <f>IF(AM45&lt;=0,0,MIN(AM45,(AP45-AO45)+AQ45))</f>
        <v/>
      </c>
      <c r="AS45" s="32">
        <f>IF(AM45&lt;=0,0,MAX(0,AM45-AR45))</f>
        <v/>
      </c>
    </row>
    <row r="46">
      <c r="A46" s="33" t="n">
        <v>33</v>
      </c>
      <c r="B46" s="34">
        <f>IF(A46&gt;TermMonths,"",EDATE(StartDate,A46-1))</f>
        <v/>
      </c>
      <c r="C46" s="33">
        <f>IF(B46="","",YEAR(B46))</f>
        <v/>
      </c>
      <c r="D46" s="32">
        <f>IF(OR($A46&gt;TermMonths,C4&lt;&gt;"Y"),0,J45)</f>
        <v/>
      </c>
      <c r="E46" s="31">
        <f>IF(D46&lt;=0,0,IF($A46&lt;=E4,D4,F4))</f>
        <v/>
      </c>
      <c r="F46" s="32">
        <f>IF(D46&lt;=0,0,D46*E46/DayCount)</f>
        <v/>
      </c>
      <c r="G46" s="32">
        <f>IF(D46&lt;=0,0,MIN(D46+F46,IF(G4="InterestOnly",F46,IF(G4="FixedAmount",IF($A46&lt;=E4,H4,I4),IF(OR($A46=1,$A46=E4+1),PMT(E46/DayCount,MAX(TermMonths-$A46+1,1),-D46),IF(G45=0,PMT(E46/DayCount,MAX(TermMonths-$A46+1,1),-D46),G45))))))</f>
        <v/>
      </c>
      <c r="H46" s="32">
        <f>IF(OR(D46&lt;=0,$A46&lt;&gt;J4,J4=0),0,MIN(MAX(0,K4-L4*D46),MAX(0,D46-(G46-F46))))</f>
        <v/>
      </c>
      <c r="I46" s="32">
        <f>IF(D46&lt;=0,0,MIN(D46,(G46-F46)+H46))</f>
        <v/>
      </c>
      <c r="J46" s="32">
        <f>IF(D46&lt;=0,0,MAX(0,D46-I46))</f>
        <v/>
      </c>
      <c r="K46" s="32">
        <f>IF(OR($A46&gt;TermMonths,C5&lt;&gt;"Y"),0,Q45)</f>
        <v/>
      </c>
      <c r="L46" s="31">
        <f>IF(K46&lt;=0,0,IF($A46&lt;=E5,D5,F5))</f>
        <v/>
      </c>
      <c r="M46" s="32">
        <f>IF(K46&lt;=0,0,K46*L46/DayCount)</f>
        <v/>
      </c>
      <c r="N46" s="32">
        <f>IF(K46&lt;=0,0,MIN(K46+M46,IF(G5="InterestOnly",M46,IF(G5="FixedAmount",IF($A46&lt;=E5,H5,I5),IF(OR($A46=1,$A46=E5+1),PMT(L46/DayCount,MAX(TermMonths-$A46+1,1),-K46),IF(N45=0,PMT(L46/DayCount,MAX(TermMonths-$A46+1,1),-K46),N45))))))</f>
        <v/>
      </c>
      <c r="O46" s="32">
        <f>IF(OR(K46&lt;=0,$A46&lt;&gt;J5,J5=0),0,MIN(MAX(0,K5-L5*K46),MAX(0,K46-(N46-M46))))</f>
        <v/>
      </c>
      <c r="P46" s="32">
        <f>IF(K46&lt;=0,0,MIN(K46,(N46-M46)+O46))</f>
        <v/>
      </c>
      <c r="Q46" s="32">
        <f>IF(K46&lt;=0,0,MAX(0,K46-P46))</f>
        <v/>
      </c>
      <c r="R46" s="32">
        <f>IF(OR($A46&gt;TermMonths,C6&lt;&gt;"Y"),0,X45)</f>
        <v/>
      </c>
      <c r="S46" s="31">
        <f>IF(R46&lt;=0,0,IF($A46&lt;=E6,D6,F6))</f>
        <v/>
      </c>
      <c r="T46" s="32">
        <f>IF(R46&lt;=0,0,R46*S46/DayCount)</f>
        <v/>
      </c>
      <c r="U46" s="32">
        <f>IF(R46&lt;=0,0,MIN(R46+T46,IF(G6="InterestOnly",T46,IF(G6="FixedAmount",IF($A46&lt;=E6,H6,I6),IF(OR($A46=1,$A46=E6+1),PMT(S46/DayCount,MAX(TermMonths-$A46+1,1),-R46),IF(U45=0,PMT(S46/DayCount,MAX(TermMonths-$A46+1,1),-R46),U45))))))</f>
        <v/>
      </c>
      <c r="V46" s="32">
        <f>IF(OR(R46&lt;=0,$A46&lt;&gt;J6,J6=0),0,MIN(MAX(0,K6-L6*R46),MAX(0,R46-(U46-T46))))</f>
        <v/>
      </c>
      <c r="W46" s="32">
        <f>IF(R46&lt;=0,0,MIN(R46,(U46-T46)+V46))</f>
        <v/>
      </c>
      <c r="X46" s="32">
        <f>IF(R46&lt;=0,0,MAX(0,R46-W46))</f>
        <v/>
      </c>
      <c r="Y46" s="32">
        <f>IF(OR($A46&gt;TermMonths,C7&lt;&gt;"Y"),0,AE45)</f>
        <v/>
      </c>
      <c r="Z46" s="31">
        <f>IF(Y46&lt;=0,0,IF($A46&lt;=E7,D7,F7))</f>
        <v/>
      </c>
      <c r="AA46" s="32">
        <f>IF(Y46&lt;=0,0,Y46*Z46/DayCount)</f>
        <v/>
      </c>
      <c r="AB46" s="32">
        <f>IF(Y46&lt;=0,0,MIN(Y46+AA46,IF(G7="InterestOnly",AA46,IF(G7="FixedAmount",IF($A46&lt;=E7,H7,I7),IF(OR($A46=1,$A46=E7+1),PMT(Z46/DayCount,MAX(TermMonths-$A46+1,1),-Y46),IF(AB45=0,PMT(Z46/DayCount,MAX(TermMonths-$A46+1,1),-Y46),AB45))))))</f>
        <v/>
      </c>
      <c r="AC46" s="32">
        <f>IF(OR(Y46&lt;=0,$A46&lt;&gt;J7,J7=0),0,MIN(MAX(0,K7-L7*Y46),MAX(0,Y46-(AB46-AA46))))</f>
        <v/>
      </c>
      <c r="AD46" s="32">
        <f>IF(Y46&lt;=0,0,MIN(Y46,(AB46-AA46)+AC46))</f>
        <v/>
      </c>
      <c r="AE46" s="32">
        <f>IF(Y46&lt;=0,0,MAX(0,Y46-AD46))</f>
        <v/>
      </c>
      <c r="AF46" s="32">
        <f>IF(OR($A46&gt;TermMonths,C8&lt;&gt;"Y"),0,AL45)</f>
        <v/>
      </c>
      <c r="AG46" s="31">
        <f>IF(AF46&lt;=0,0,IF($A46&lt;=E8,D8,F8))</f>
        <v/>
      </c>
      <c r="AH46" s="32">
        <f>IF(AF46&lt;=0,0,AF46*AG46/DayCount)</f>
        <v/>
      </c>
      <c r="AI46" s="32">
        <f>IF(AF46&lt;=0,0,MIN(AF46+AH46,IF(G8="InterestOnly",AH46,IF(G8="FixedAmount",IF($A46&lt;=E8,H8,I8),IF(OR($A46=1,$A46=E8+1),PMT(AG46/DayCount,MAX(TermMonths-$A46+1,1),-AF46),IF(AI45=0,PMT(AG46/DayCount,MAX(TermMonths-$A46+1,1),-AF46),AI45))))))</f>
        <v/>
      </c>
      <c r="AJ46" s="32">
        <f>IF(OR(AF46&lt;=0,$A46&lt;&gt;J8,J8=0),0,MIN(MAX(0,K8-L8*AF46),MAX(0,AF46-(AI46-AH46))))</f>
        <v/>
      </c>
      <c r="AK46" s="32">
        <f>IF(AF46&lt;=0,0,MIN(AF46,(AI46-AH46)+AJ46))</f>
        <v/>
      </c>
      <c r="AL46" s="32">
        <f>IF(AF46&lt;=0,0,MAX(0,AF46-AK46))</f>
        <v/>
      </c>
      <c r="AM46" s="32">
        <f>IF(OR($A46&gt;TermMonths,C9&lt;&gt;"Y"),0,AS45)</f>
        <v/>
      </c>
      <c r="AN46" s="31">
        <f>IF(AM46&lt;=0,0,IF($A46&lt;=E9,D9,F9))</f>
        <v/>
      </c>
      <c r="AO46" s="32">
        <f>IF(AM46&lt;=0,0,AM46*AN46/DayCount)</f>
        <v/>
      </c>
      <c r="AP46" s="32">
        <f>IF(AM46&lt;=0,0,MIN(AM46+AO46,IF(G9="InterestOnly",AO46,IF(G9="FixedAmount",IF($A46&lt;=E9,H9,I9),IF(OR($A46=1,$A46=E9+1),PMT(AN46/DayCount,MAX(TermMonths-$A46+1,1),-AM46),IF(AP45=0,PMT(AN46/DayCount,MAX(TermMonths-$A46+1,1),-AM46),AP45))))))</f>
        <v/>
      </c>
      <c r="AQ46" s="32">
        <f>IF(OR(AM46&lt;=0,$A46&lt;&gt;J9,J9=0),0,MIN(MAX(0,K9-L9*AM46),MAX(0,AM46-(AP46-AO46))))</f>
        <v/>
      </c>
      <c r="AR46" s="32">
        <f>IF(AM46&lt;=0,0,MIN(AM46,(AP46-AO46)+AQ46))</f>
        <v/>
      </c>
      <c r="AS46" s="32">
        <f>IF(AM46&lt;=0,0,MAX(0,AM46-AR46))</f>
        <v/>
      </c>
    </row>
    <row r="47">
      <c r="A47" s="33" t="n">
        <v>34</v>
      </c>
      <c r="B47" s="34">
        <f>IF(A47&gt;TermMonths,"",EDATE(StartDate,A47-1))</f>
        <v/>
      </c>
      <c r="C47" s="33">
        <f>IF(B47="","",YEAR(B47))</f>
        <v/>
      </c>
      <c r="D47" s="32">
        <f>IF(OR($A47&gt;TermMonths,C4&lt;&gt;"Y"),0,J46)</f>
        <v/>
      </c>
      <c r="E47" s="31">
        <f>IF(D47&lt;=0,0,IF($A47&lt;=E4,D4,F4))</f>
        <v/>
      </c>
      <c r="F47" s="32">
        <f>IF(D47&lt;=0,0,D47*E47/DayCount)</f>
        <v/>
      </c>
      <c r="G47" s="32">
        <f>IF(D47&lt;=0,0,MIN(D47+F47,IF(G4="InterestOnly",F47,IF(G4="FixedAmount",IF($A47&lt;=E4,H4,I4),IF(OR($A47=1,$A47=E4+1),PMT(E47/DayCount,MAX(TermMonths-$A47+1,1),-D47),IF(G46=0,PMT(E47/DayCount,MAX(TermMonths-$A47+1,1),-D47),G46))))))</f>
        <v/>
      </c>
      <c r="H47" s="32">
        <f>IF(OR(D47&lt;=0,$A47&lt;&gt;J4,J4=0),0,MIN(MAX(0,K4-L4*D47),MAX(0,D47-(G47-F47))))</f>
        <v/>
      </c>
      <c r="I47" s="32">
        <f>IF(D47&lt;=0,0,MIN(D47,(G47-F47)+H47))</f>
        <v/>
      </c>
      <c r="J47" s="32">
        <f>IF(D47&lt;=0,0,MAX(0,D47-I47))</f>
        <v/>
      </c>
      <c r="K47" s="32">
        <f>IF(OR($A47&gt;TermMonths,C5&lt;&gt;"Y"),0,Q46)</f>
        <v/>
      </c>
      <c r="L47" s="31">
        <f>IF(K47&lt;=0,0,IF($A47&lt;=E5,D5,F5))</f>
        <v/>
      </c>
      <c r="M47" s="32">
        <f>IF(K47&lt;=0,0,K47*L47/DayCount)</f>
        <v/>
      </c>
      <c r="N47" s="32">
        <f>IF(K47&lt;=0,0,MIN(K47+M47,IF(G5="InterestOnly",M47,IF(G5="FixedAmount",IF($A47&lt;=E5,H5,I5),IF(OR($A47=1,$A47=E5+1),PMT(L47/DayCount,MAX(TermMonths-$A47+1,1),-K47),IF(N46=0,PMT(L47/DayCount,MAX(TermMonths-$A47+1,1),-K47),N46))))))</f>
        <v/>
      </c>
      <c r="O47" s="32">
        <f>IF(OR(K47&lt;=0,$A47&lt;&gt;J5,J5=0),0,MIN(MAX(0,K5-L5*K47),MAX(0,K47-(N47-M47))))</f>
        <v/>
      </c>
      <c r="P47" s="32">
        <f>IF(K47&lt;=0,0,MIN(K47,(N47-M47)+O47))</f>
        <v/>
      </c>
      <c r="Q47" s="32">
        <f>IF(K47&lt;=0,0,MAX(0,K47-P47))</f>
        <v/>
      </c>
      <c r="R47" s="32">
        <f>IF(OR($A47&gt;TermMonths,C6&lt;&gt;"Y"),0,X46)</f>
        <v/>
      </c>
      <c r="S47" s="31">
        <f>IF(R47&lt;=0,0,IF($A47&lt;=E6,D6,F6))</f>
        <v/>
      </c>
      <c r="T47" s="32">
        <f>IF(R47&lt;=0,0,R47*S47/DayCount)</f>
        <v/>
      </c>
      <c r="U47" s="32">
        <f>IF(R47&lt;=0,0,MIN(R47+T47,IF(G6="InterestOnly",T47,IF(G6="FixedAmount",IF($A47&lt;=E6,H6,I6),IF(OR($A47=1,$A47=E6+1),PMT(S47/DayCount,MAX(TermMonths-$A47+1,1),-R47),IF(U46=0,PMT(S47/DayCount,MAX(TermMonths-$A47+1,1),-R47),U46))))))</f>
        <v/>
      </c>
      <c r="V47" s="32">
        <f>IF(OR(R47&lt;=0,$A47&lt;&gt;J6,J6=0),0,MIN(MAX(0,K6-L6*R47),MAX(0,R47-(U47-T47))))</f>
        <v/>
      </c>
      <c r="W47" s="32">
        <f>IF(R47&lt;=0,0,MIN(R47,(U47-T47)+V47))</f>
        <v/>
      </c>
      <c r="X47" s="32">
        <f>IF(R47&lt;=0,0,MAX(0,R47-W47))</f>
        <v/>
      </c>
      <c r="Y47" s="32">
        <f>IF(OR($A47&gt;TermMonths,C7&lt;&gt;"Y"),0,AE46)</f>
        <v/>
      </c>
      <c r="Z47" s="31">
        <f>IF(Y47&lt;=0,0,IF($A47&lt;=E7,D7,F7))</f>
        <v/>
      </c>
      <c r="AA47" s="32">
        <f>IF(Y47&lt;=0,0,Y47*Z47/DayCount)</f>
        <v/>
      </c>
      <c r="AB47" s="32">
        <f>IF(Y47&lt;=0,0,MIN(Y47+AA47,IF(G7="InterestOnly",AA47,IF(G7="FixedAmount",IF($A47&lt;=E7,H7,I7),IF(OR($A47=1,$A47=E7+1),PMT(Z47/DayCount,MAX(TermMonths-$A47+1,1),-Y47),IF(AB46=0,PMT(Z47/DayCount,MAX(TermMonths-$A47+1,1),-Y47),AB46))))))</f>
        <v/>
      </c>
      <c r="AC47" s="32">
        <f>IF(OR(Y47&lt;=0,$A47&lt;&gt;J7,J7=0),0,MIN(MAX(0,K7-L7*Y47),MAX(0,Y47-(AB47-AA47))))</f>
        <v/>
      </c>
      <c r="AD47" s="32">
        <f>IF(Y47&lt;=0,0,MIN(Y47,(AB47-AA47)+AC47))</f>
        <v/>
      </c>
      <c r="AE47" s="32">
        <f>IF(Y47&lt;=0,0,MAX(0,Y47-AD47))</f>
        <v/>
      </c>
      <c r="AF47" s="32">
        <f>IF(OR($A47&gt;TermMonths,C8&lt;&gt;"Y"),0,AL46)</f>
        <v/>
      </c>
      <c r="AG47" s="31">
        <f>IF(AF47&lt;=0,0,IF($A47&lt;=E8,D8,F8))</f>
        <v/>
      </c>
      <c r="AH47" s="32">
        <f>IF(AF47&lt;=0,0,AF47*AG47/DayCount)</f>
        <v/>
      </c>
      <c r="AI47" s="32">
        <f>IF(AF47&lt;=0,0,MIN(AF47+AH47,IF(G8="InterestOnly",AH47,IF(G8="FixedAmount",IF($A47&lt;=E8,H8,I8),IF(OR($A47=1,$A47=E8+1),PMT(AG47/DayCount,MAX(TermMonths-$A47+1,1),-AF47),IF(AI46=0,PMT(AG47/DayCount,MAX(TermMonths-$A47+1,1),-AF47),AI46))))))</f>
        <v/>
      </c>
      <c r="AJ47" s="32">
        <f>IF(OR(AF47&lt;=0,$A47&lt;&gt;J8,J8=0),0,MIN(MAX(0,K8-L8*AF47),MAX(0,AF47-(AI47-AH47))))</f>
        <v/>
      </c>
      <c r="AK47" s="32">
        <f>IF(AF47&lt;=0,0,MIN(AF47,(AI47-AH47)+AJ47))</f>
        <v/>
      </c>
      <c r="AL47" s="32">
        <f>IF(AF47&lt;=0,0,MAX(0,AF47-AK47))</f>
        <v/>
      </c>
      <c r="AM47" s="32">
        <f>IF(OR($A47&gt;TermMonths,C9&lt;&gt;"Y"),0,AS46)</f>
        <v/>
      </c>
      <c r="AN47" s="31">
        <f>IF(AM47&lt;=0,0,IF($A47&lt;=E9,D9,F9))</f>
        <v/>
      </c>
      <c r="AO47" s="32">
        <f>IF(AM47&lt;=0,0,AM47*AN47/DayCount)</f>
        <v/>
      </c>
      <c r="AP47" s="32">
        <f>IF(AM47&lt;=0,0,MIN(AM47+AO47,IF(G9="InterestOnly",AO47,IF(G9="FixedAmount",IF($A47&lt;=E9,H9,I9),IF(OR($A47=1,$A47=E9+1),PMT(AN47/DayCount,MAX(TermMonths-$A47+1,1),-AM47),IF(AP46=0,PMT(AN47/DayCount,MAX(TermMonths-$A47+1,1),-AM47),AP46))))))</f>
        <v/>
      </c>
      <c r="AQ47" s="32">
        <f>IF(OR(AM47&lt;=0,$A47&lt;&gt;J9,J9=0),0,MIN(MAX(0,K9-L9*AM47),MAX(0,AM47-(AP47-AO47))))</f>
        <v/>
      </c>
      <c r="AR47" s="32">
        <f>IF(AM47&lt;=0,0,MIN(AM47,(AP47-AO47)+AQ47))</f>
        <v/>
      </c>
      <c r="AS47" s="32">
        <f>IF(AM47&lt;=0,0,MAX(0,AM47-AR47))</f>
        <v/>
      </c>
    </row>
    <row r="48">
      <c r="A48" s="33" t="n">
        <v>35</v>
      </c>
      <c r="B48" s="34">
        <f>IF(A48&gt;TermMonths,"",EDATE(StartDate,A48-1))</f>
        <v/>
      </c>
      <c r="C48" s="33">
        <f>IF(B48="","",YEAR(B48))</f>
        <v/>
      </c>
      <c r="D48" s="32">
        <f>IF(OR($A48&gt;TermMonths,C4&lt;&gt;"Y"),0,J47)</f>
        <v/>
      </c>
      <c r="E48" s="31">
        <f>IF(D48&lt;=0,0,IF($A48&lt;=E4,D4,F4))</f>
        <v/>
      </c>
      <c r="F48" s="32">
        <f>IF(D48&lt;=0,0,D48*E48/DayCount)</f>
        <v/>
      </c>
      <c r="G48" s="32">
        <f>IF(D48&lt;=0,0,MIN(D48+F48,IF(G4="InterestOnly",F48,IF(G4="FixedAmount",IF($A48&lt;=E4,H4,I4),IF(OR($A48=1,$A48=E4+1),PMT(E48/DayCount,MAX(TermMonths-$A48+1,1),-D48),IF(G47=0,PMT(E48/DayCount,MAX(TermMonths-$A48+1,1),-D48),G47))))))</f>
        <v/>
      </c>
      <c r="H48" s="32">
        <f>IF(OR(D48&lt;=0,$A48&lt;&gt;J4,J4=0),0,MIN(MAX(0,K4-L4*D48),MAX(0,D48-(G48-F48))))</f>
        <v/>
      </c>
      <c r="I48" s="32">
        <f>IF(D48&lt;=0,0,MIN(D48,(G48-F48)+H48))</f>
        <v/>
      </c>
      <c r="J48" s="32">
        <f>IF(D48&lt;=0,0,MAX(0,D48-I48))</f>
        <v/>
      </c>
      <c r="K48" s="32">
        <f>IF(OR($A48&gt;TermMonths,C5&lt;&gt;"Y"),0,Q47)</f>
        <v/>
      </c>
      <c r="L48" s="31">
        <f>IF(K48&lt;=0,0,IF($A48&lt;=E5,D5,F5))</f>
        <v/>
      </c>
      <c r="M48" s="32">
        <f>IF(K48&lt;=0,0,K48*L48/DayCount)</f>
        <v/>
      </c>
      <c r="N48" s="32">
        <f>IF(K48&lt;=0,0,MIN(K48+M48,IF(G5="InterestOnly",M48,IF(G5="FixedAmount",IF($A48&lt;=E5,H5,I5),IF(OR($A48=1,$A48=E5+1),PMT(L48/DayCount,MAX(TermMonths-$A48+1,1),-K48),IF(N47=0,PMT(L48/DayCount,MAX(TermMonths-$A48+1,1),-K48),N47))))))</f>
        <v/>
      </c>
      <c r="O48" s="32">
        <f>IF(OR(K48&lt;=0,$A48&lt;&gt;J5,J5=0),0,MIN(MAX(0,K5-L5*K48),MAX(0,K48-(N48-M48))))</f>
        <v/>
      </c>
      <c r="P48" s="32">
        <f>IF(K48&lt;=0,0,MIN(K48,(N48-M48)+O48))</f>
        <v/>
      </c>
      <c r="Q48" s="32">
        <f>IF(K48&lt;=0,0,MAX(0,K48-P48))</f>
        <v/>
      </c>
      <c r="R48" s="32">
        <f>IF(OR($A48&gt;TermMonths,C6&lt;&gt;"Y"),0,X47)</f>
        <v/>
      </c>
      <c r="S48" s="31">
        <f>IF(R48&lt;=0,0,IF($A48&lt;=E6,D6,F6))</f>
        <v/>
      </c>
      <c r="T48" s="32">
        <f>IF(R48&lt;=0,0,R48*S48/DayCount)</f>
        <v/>
      </c>
      <c r="U48" s="32">
        <f>IF(R48&lt;=0,0,MIN(R48+T48,IF(G6="InterestOnly",T48,IF(G6="FixedAmount",IF($A48&lt;=E6,H6,I6),IF(OR($A48=1,$A48=E6+1),PMT(S48/DayCount,MAX(TermMonths-$A48+1,1),-R48),IF(U47=0,PMT(S48/DayCount,MAX(TermMonths-$A48+1,1),-R48),U47))))))</f>
        <v/>
      </c>
      <c r="V48" s="32">
        <f>IF(OR(R48&lt;=0,$A48&lt;&gt;J6,J6=0),0,MIN(MAX(0,K6-L6*R48),MAX(0,R48-(U48-T48))))</f>
        <v/>
      </c>
      <c r="W48" s="32">
        <f>IF(R48&lt;=0,0,MIN(R48,(U48-T48)+V48))</f>
        <v/>
      </c>
      <c r="X48" s="32">
        <f>IF(R48&lt;=0,0,MAX(0,R48-W48))</f>
        <v/>
      </c>
      <c r="Y48" s="32">
        <f>IF(OR($A48&gt;TermMonths,C7&lt;&gt;"Y"),0,AE47)</f>
        <v/>
      </c>
      <c r="Z48" s="31">
        <f>IF(Y48&lt;=0,0,IF($A48&lt;=E7,D7,F7))</f>
        <v/>
      </c>
      <c r="AA48" s="32">
        <f>IF(Y48&lt;=0,0,Y48*Z48/DayCount)</f>
        <v/>
      </c>
      <c r="AB48" s="32">
        <f>IF(Y48&lt;=0,0,MIN(Y48+AA48,IF(G7="InterestOnly",AA48,IF(G7="FixedAmount",IF($A48&lt;=E7,H7,I7),IF(OR($A48=1,$A48=E7+1),PMT(Z48/DayCount,MAX(TermMonths-$A48+1,1),-Y48),IF(AB47=0,PMT(Z48/DayCount,MAX(TermMonths-$A48+1,1),-Y48),AB47))))))</f>
        <v/>
      </c>
      <c r="AC48" s="32">
        <f>IF(OR(Y48&lt;=0,$A48&lt;&gt;J7,J7=0),0,MIN(MAX(0,K7-L7*Y48),MAX(0,Y48-(AB48-AA48))))</f>
        <v/>
      </c>
      <c r="AD48" s="32">
        <f>IF(Y48&lt;=0,0,MIN(Y48,(AB48-AA48)+AC48))</f>
        <v/>
      </c>
      <c r="AE48" s="32">
        <f>IF(Y48&lt;=0,0,MAX(0,Y48-AD48))</f>
        <v/>
      </c>
      <c r="AF48" s="32">
        <f>IF(OR($A48&gt;TermMonths,C8&lt;&gt;"Y"),0,AL47)</f>
        <v/>
      </c>
      <c r="AG48" s="31">
        <f>IF(AF48&lt;=0,0,IF($A48&lt;=E8,D8,F8))</f>
        <v/>
      </c>
      <c r="AH48" s="32">
        <f>IF(AF48&lt;=0,0,AF48*AG48/DayCount)</f>
        <v/>
      </c>
      <c r="AI48" s="32">
        <f>IF(AF48&lt;=0,0,MIN(AF48+AH48,IF(G8="InterestOnly",AH48,IF(G8="FixedAmount",IF($A48&lt;=E8,H8,I8),IF(OR($A48=1,$A48=E8+1),PMT(AG48/DayCount,MAX(TermMonths-$A48+1,1),-AF48),IF(AI47=0,PMT(AG48/DayCount,MAX(TermMonths-$A48+1,1),-AF48),AI47))))))</f>
        <v/>
      </c>
      <c r="AJ48" s="32">
        <f>IF(OR(AF48&lt;=0,$A48&lt;&gt;J8,J8=0),0,MIN(MAX(0,K8-L8*AF48),MAX(0,AF48-(AI48-AH48))))</f>
        <v/>
      </c>
      <c r="AK48" s="32">
        <f>IF(AF48&lt;=0,0,MIN(AF48,(AI48-AH48)+AJ48))</f>
        <v/>
      </c>
      <c r="AL48" s="32">
        <f>IF(AF48&lt;=0,0,MAX(0,AF48-AK48))</f>
        <v/>
      </c>
      <c r="AM48" s="32">
        <f>IF(OR($A48&gt;TermMonths,C9&lt;&gt;"Y"),0,AS47)</f>
        <v/>
      </c>
      <c r="AN48" s="31">
        <f>IF(AM48&lt;=0,0,IF($A48&lt;=E9,D9,F9))</f>
        <v/>
      </c>
      <c r="AO48" s="32">
        <f>IF(AM48&lt;=0,0,AM48*AN48/DayCount)</f>
        <v/>
      </c>
      <c r="AP48" s="32">
        <f>IF(AM48&lt;=0,0,MIN(AM48+AO48,IF(G9="InterestOnly",AO48,IF(G9="FixedAmount",IF($A48&lt;=E9,H9,I9),IF(OR($A48=1,$A48=E9+1),PMT(AN48/DayCount,MAX(TermMonths-$A48+1,1),-AM48),IF(AP47=0,PMT(AN48/DayCount,MAX(TermMonths-$A48+1,1),-AM48),AP47))))))</f>
        <v/>
      </c>
      <c r="AQ48" s="32">
        <f>IF(OR(AM48&lt;=0,$A48&lt;&gt;J9,J9=0),0,MIN(MAX(0,K9-L9*AM48),MAX(0,AM48-(AP48-AO48))))</f>
        <v/>
      </c>
      <c r="AR48" s="32">
        <f>IF(AM48&lt;=0,0,MIN(AM48,(AP48-AO48)+AQ48))</f>
        <v/>
      </c>
      <c r="AS48" s="32">
        <f>IF(AM48&lt;=0,0,MAX(0,AM48-AR48))</f>
        <v/>
      </c>
    </row>
    <row r="49">
      <c r="A49" s="33" t="n">
        <v>36</v>
      </c>
      <c r="B49" s="34">
        <f>IF(A49&gt;TermMonths,"",EDATE(StartDate,A49-1))</f>
        <v/>
      </c>
      <c r="C49" s="33">
        <f>IF(B49="","",YEAR(B49))</f>
        <v/>
      </c>
      <c r="D49" s="32">
        <f>IF(OR($A49&gt;TermMonths,C4&lt;&gt;"Y"),0,J48)</f>
        <v/>
      </c>
      <c r="E49" s="31">
        <f>IF(D49&lt;=0,0,IF($A49&lt;=E4,D4,F4))</f>
        <v/>
      </c>
      <c r="F49" s="32">
        <f>IF(D49&lt;=0,0,D49*E49/DayCount)</f>
        <v/>
      </c>
      <c r="G49" s="32">
        <f>IF(D49&lt;=0,0,MIN(D49+F49,IF(G4="InterestOnly",F49,IF(G4="FixedAmount",IF($A49&lt;=E4,H4,I4),IF(OR($A49=1,$A49=E4+1),PMT(E49/DayCount,MAX(TermMonths-$A49+1,1),-D49),IF(G48=0,PMT(E49/DayCount,MAX(TermMonths-$A49+1,1),-D49),G48))))))</f>
        <v/>
      </c>
      <c r="H49" s="32">
        <f>IF(OR(D49&lt;=0,$A49&lt;&gt;J4,J4=0),0,MIN(MAX(0,K4-L4*D49),MAX(0,D49-(G49-F49))))</f>
        <v/>
      </c>
      <c r="I49" s="32">
        <f>IF(D49&lt;=0,0,MIN(D49,(G49-F49)+H49))</f>
        <v/>
      </c>
      <c r="J49" s="32">
        <f>IF(D49&lt;=0,0,MAX(0,D49-I49))</f>
        <v/>
      </c>
      <c r="K49" s="32">
        <f>IF(OR($A49&gt;TermMonths,C5&lt;&gt;"Y"),0,Q48)</f>
        <v/>
      </c>
      <c r="L49" s="31">
        <f>IF(K49&lt;=0,0,IF($A49&lt;=E5,D5,F5))</f>
        <v/>
      </c>
      <c r="M49" s="32">
        <f>IF(K49&lt;=0,0,K49*L49/DayCount)</f>
        <v/>
      </c>
      <c r="N49" s="32">
        <f>IF(K49&lt;=0,0,MIN(K49+M49,IF(G5="InterestOnly",M49,IF(G5="FixedAmount",IF($A49&lt;=E5,H5,I5),IF(OR($A49=1,$A49=E5+1),PMT(L49/DayCount,MAX(TermMonths-$A49+1,1),-K49),IF(N48=0,PMT(L49/DayCount,MAX(TermMonths-$A49+1,1),-K49),N48))))))</f>
        <v/>
      </c>
      <c r="O49" s="32">
        <f>IF(OR(K49&lt;=0,$A49&lt;&gt;J5,J5=0),0,MIN(MAX(0,K5-L5*K49),MAX(0,K49-(N49-M49))))</f>
        <v/>
      </c>
      <c r="P49" s="32">
        <f>IF(K49&lt;=0,0,MIN(K49,(N49-M49)+O49))</f>
        <v/>
      </c>
      <c r="Q49" s="32">
        <f>IF(K49&lt;=0,0,MAX(0,K49-P49))</f>
        <v/>
      </c>
      <c r="R49" s="32">
        <f>IF(OR($A49&gt;TermMonths,C6&lt;&gt;"Y"),0,X48)</f>
        <v/>
      </c>
      <c r="S49" s="31">
        <f>IF(R49&lt;=0,0,IF($A49&lt;=E6,D6,F6))</f>
        <v/>
      </c>
      <c r="T49" s="32">
        <f>IF(R49&lt;=0,0,R49*S49/DayCount)</f>
        <v/>
      </c>
      <c r="U49" s="32">
        <f>IF(R49&lt;=0,0,MIN(R49+T49,IF(G6="InterestOnly",T49,IF(G6="FixedAmount",IF($A49&lt;=E6,H6,I6),IF(OR($A49=1,$A49=E6+1),PMT(S49/DayCount,MAX(TermMonths-$A49+1,1),-R49),IF(U48=0,PMT(S49/DayCount,MAX(TermMonths-$A49+1,1),-R49),U48))))))</f>
        <v/>
      </c>
      <c r="V49" s="32">
        <f>IF(OR(R49&lt;=0,$A49&lt;&gt;J6,J6=0),0,MIN(MAX(0,K6-L6*R49),MAX(0,R49-(U49-T49))))</f>
        <v/>
      </c>
      <c r="W49" s="32">
        <f>IF(R49&lt;=0,0,MIN(R49,(U49-T49)+V49))</f>
        <v/>
      </c>
      <c r="X49" s="32">
        <f>IF(R49&lt;=0,0,MAX(0,R49-W49))</f>
        <v/>
      </c>
      <c r="Y49" s="32">
        <f>IF(OR($A49&gt;TermMonths,C7&lt;&gt;"Y"),0,AE48)</f>
        <v/>
      </c>
      <c r="Z49" s="31">
        <f>IF(Y49&lt;=0,0,IF($A49&lt;=E7,D7,F7))</f>
        <v/>
      </c>
      <c r="AA49" s="32">
        <f>IF(Y49&lt;=0,0,Y49*Z49/DayCount)</f>
        <v/>
      </c>
      <c r="AB49" s="32">
        <f>IF(Y49&lt;=0,0,MIN(Y49+AA49,IF(G7="InterestOnly",AA49,IF(G7="FixedAmount",IF($A49&lt;=E7,H7,I7),IF(OR($A49=1,$A49=E7+1),PMT(Z49/DayCount,MAX(TermMonths-$A49+1,1),-Y49),IF(AB48=0,PMT(Z49/DayCount,MAX(TermMonths-$A49+1,1),-Y49),AB48))))))</f>
        <v/>
      </c>
      <c r="AC49" s="32">
        <f>IF(OR(Y49&lt;=0,$A49&lt;&gt;J7,J7=0),0,MIN(MAX(0,K7-L7*Y49),MAX(0,Y49-(AB49-AA49))))</f>
        <v/>
      </c>
      <c r="AD49" s="32">
        <f>IF(Y49&lt;=0,0,MIN(Y49,(AB49-AA49)+AC49))</f>
        <v/>
      </c>
      <c r="AE49" s="32">
        <f>IF(Y49&lt;=0,0,MAX(0,Y49-AD49))</f>
        <v/>
      </c>
      <c r="AF49" s="32">
        <f>IF(OR($A49&gt;TermMonths,C8&lt;&gt;"Y"),0,AL48)</f>
        <v/>
      </c>
      <c r="AG49" s="31">
        <f>IF(AF49&lt;=0,0,IF($A49&lt;=E8,D8,F8))</f>
        <v/>
      </c>
      <c r="AH49" s="32">
        <f>IF(AF49&lt;=0,0,AF49*AG49/DayCount)</f>
        <v/>
      </c>
      <c r="AI49" s="32">
        <f>IF(AF49&lt;=0,0,MIN(AF49+AH49,IF(G8="InterestOnly",AH49,IF(G8="FixedAmount",IF($A49&lt;=E8,H8,I8),IF(OR($A49=1,$A49=E8+1),PMT(AG49/DayCount,MAX(TermMonths-$A49+1,1),-AF49),IF(AI48=0,PMT(AG49/DayCount,MAX(TermMonths-$A49+1,1),-AF49),AI48))))))</f>
        <v/>
      </c>
      <c r="AJ49" s="32">
        <f>IF(OR(AF49&lt;=0,$A49&lt;&gt;J8,J8=0),0,MIN(MAX(0,K8-L8*AF49),MAX(0,AF49-(AI49-AH49))))</f>
        <v/>
      </c>
      <c r="AK49" s="32">
        <f>IF(AF49&lt;=0,0,MIN(AF49,(AI49-AH49)+AJ49))</f>
        <v/>
      </c>
      <c r="AL49" s="32">
        <f>IF(AF49&lt;=0,0,MAX(0,AF49-AK49))</f>
        <v/>
      </c>
      <c r="AM49" s="32">
        <f>IF(OR($A49&gt;TermMonths,C9&lt;&gt;"Y"),0,AS48)</f>
        <v/>
      </c>
      <c r="AN49" s="31">
        <f>IF(AM49&lt;=0,0,IF($A49&lt;=E9,D9,F9))</f>
        <v/>
      </c>
      <c r="AO49" s="32">
        <f>IF(AM49&lt;=0,0,AM49*AN49/DayCount)</f>
        <v/>
      </c>
      <c r="AP49" s="32">
        <f>IF(AM49&lt;=0,0,MIN(AM49+AO49,IF(G9="InterestOnly",AO49,IF(G9="FixedAmount",IF($A49&lt;=E9,H9,I9),IF(OR($A49=1,$A49=E9+1),PMT(AN49/DayCount,MAX(TermMonths-$A49+1,1),-AM49),IF(AP48=0,PMT(AN49/DayCount,MAX(TermMonths-$A49+1,1),-AM49),AP48))))))</f>
        <v/>
      </c>
      <c r="AQ49" s="32">
        <f>IF(OR(AM49&lt;=0,$A49&lt;&gt;J9,J9=0),0,MIN(MAX(0,K9-L9*AM49),MAX(0,AM49-(AP49-AO49))))</f>
        <v/>
      </c>
      <c r="AR49" s="32">
        <f>IF(AM49&lt;=0,0,MIN(AM49,(AP49-AO49)+AQ49))</f>
        <v/>
      </c>
      <c r="AS49" s="32">
        <f>IF(AM49&lt;=0,0,MAX(0,AM49-AR49))</f>
        <v/>
      </c>
    </row>
    <row r="50">
      <c r="A50" s="33" t="n">
        <v>37</v>
      </c>
      <c r="B50" s="34">
        <f>IF(A50&gt;TermMonths,"",EDATE(StartDate,A50-1))</f>
        <v/>
      </c>
      <c r="C50" s="33">
        <f>IF(B50="","",YEAR(B50))</f>
        <v/>
      </c>
      <c r="D50" s="32">
        <f>IF(OR($A50&gt;TermMonths,C4&lt;&gt;"Y"),0,J49)</f>
        <v/>
      </c>
      <c r="E50" s="31">
        <f>IF(D50&lt;=0,0,IF($A50&lt;=E4,D4,F4))</f>
        <v/>
      </c>
      <c r="F50" s="32">
        <f>IF(D50&lt;=0,0,D50*E50/DayCount)</f>
        <v/>
      </c>
      <c r="G50" s="32">
        <f>IF(D50&lt;=0,0,MIN(D50+F50,IF(G4="InterestOnly",F50,IF(G4="FixedAmount",IF($A50&lt;=E4,H4,I4),IF(OR($A50=1,$A50=E4+1),PMT(E50/DayCount,MAX(TermMonths-$A50+1,1),-D50),IF(G49=0,PMT(E50/DayCount,MAX(TermMonths-$A50+1,1),-D50),G49))))))</f>
        <v/>
      </c>
      <c r="H50" s="32">
        <f>IF(OR(D50&lt;=0,$A50&lt;&gt;J4,J4=0),0,MIN(MAX(0,K4-L4*D50),MAX(0,D50-(G50-F50))))</f>
        <v/>
      </c>
      <c r="I50" s="32">
        <f>IF(D50&lt;=0,0,MIN(D50,(G50-F50)+H50))</f>
        <v/>
      </c>
      <c r="J50" s="32">
        <f>IF(D50&lt;=0,0,MAX(0,D50-I50))</f>
        <v/>
      </c>
      <c r="K50" s="32">
        <f>IF(OR($A50&gt;TermMonths,C5&lt;&gt;"Y"),0,Q49)</f>
        <v/>
      </c>
      <c r="L50" s="31">
        <f>IF(K50&lt;=0,0,IF($A50&lt;=E5,D5,F5))</f>
        <v/>
      </c>
      <c r="M50" s="32">
        <f>IF(K50&lt;=0,0,K50*L50/DayCount)</f>
        <v/>
      </c>
      <c r="N50" s="32">
        <f>IF(K50&lt;=0,0,MIN(K50+M50,IF(G5="InterestOnly",M50,IF(G5="FixedAmount",IF($A50&lt;=E5,H5,I5),IF(OR($A50=1,$A50=E5+1),PMT(L50/DayCount,MAX(TermMonths-$A50+1,1),-K50),IF(N49=0,PMT(L50/DayCount,MAX(TermMonths-$A50+1,1),-K50),N49))))))</f>
        <v/>
      </c>
      <c r="O50" s="32">
        <f>IF(OR(K50&lt;=0,$A50&lt;&gt;J5,J5=0),0,MIN(MAX(0,K5-L5*K50),MAX(0,K50-(N50-M50))))</f>
        <v/>
      </c>
      <c r="P50" s="32">
        <f>IF(K50&lt;=0,0,MIN(K50,(N50-M50)+O50))</f>
        <v/>
      </c>
      <c r="Q50" s="32">
        <f>IF(K50&lt;=0,0,MAX(0,K50-P50))</f>
        <v/>
      </c>
      <c r="R50" s="32">
        <f>IF(OR($A50&gt;TermMonths,C6&lt;&gt;"Y"),0,X49)</f>
        <v/>
      </c>
      <c r="S50" s="31">
        <f>IF(R50&lt;=0,0,IF($A50&lt;=E6,D6,F6))</f>
        <v/>
      </c>
      <c r="T50" s="32">
        <f>IF(R50&lt;=0,0,R50*S50/DayCount)</f>
        <v/>
      </c>
      <c r="U50" s="32">
        <f>IF(R50&lt;=0,0,MIN(R50+T50,IF(G6="InterestOnly",T50,IF(G6="FixedAmount",IF($A50&lt;=E6,H6,I6),IF(OR($A50=1,$A50=E6+1),PMT(S50/DayCount,MAX(TermMonths-$A50+1,1),-R50),IF(U49=0,PMT(S50/DayCount,MAX(TermMonths-$A50+1,1),-R50),U49))))))</f>
        <v/>
      </c>
      <c r="V50" s="32">
        <f>IF(OR(R50&lt;=0,$A50&lt;&gt;J6,J6=0),0,MIN(MAX(0,K6-L6*R50),MAX(0,R50-(U50-T50))))</f>
        <v/>
      </c>
      <c r="W50" s="32">
        <f>IF(R50&lt;=0,0,MIN(R50,(U50-T50)+V50))</f>
        <v/>
      </c>
      <c r="X50" s="32">
        <f>IF(R50&lt;=0,0,MAX(0,R50-W50))</f>
        <v/>
      </c>
      <c r="Y50" s="32">
        <f>IF(OR($A50&gt;TermMonths,C7&lt;&gt;"Y"),0,AE49)</f>
        <v/>
      </c>
      <c r="Z50" s="31">
        <f>IF(Y50&lt;=0,0,IF($A50&lt;=E7,D7,F7))</f>
        <v/>
      </c>
      <c r="AA50" s="32">
        <f>IF(Y50&lt;=0,0,Y50*Z50/DayCount)</f>
        <v/>
      </c>
      <c r="AB50" s="32">
        <f>IF(Y50&lt;=0,0,MIN(Y50+AA50,IF(G7="InterestOnly",AA50,IF(G7="FixedAmount",IF($A50&lt;=E7,H7,I7),IF(OR($A50=1,$A50=E7+1),PMT(Z50/DayCount,MAX(TermMonths-$A50+1,1),-Y50),IF(AB49=0,PMT(Z50/DayCount,MAX(TermMonths-$A50+1,1),-Y50),AB49))))))</f>
        <v/>
      </c>
      <c r="AC50" s="32">
        <f>IF(OR(Y50&lt;=0,$A50&lt;&gt;J7,J7=0),0,MIN(MAX(0,K7-L7*Y50),MAX(0,Y50-(AB50-AA50))))</f>
        <v/>
      </c>
      <c r="AD50" s="32">
        <f>IF(Y50&lt;=0,0,MIN(Y50,(AB50-AA50)+AC50))</f>
        <v/>
      </c>
      <c r="AE50" s="32">
        <f>IF(Y50&lt;=0,0,MAX(0,Y50-AD50))</f>
        <v/>
      </c>
      <c r="AF50" s="32">
        <f>IF(OR($A50&gt;TermMonths,C8&lt;&gt;"Y"),0,AL49)</f>
        <v/>
      </c>
      <c r="AG50" s="31">
        <f>IF(AF50&lt;=0,0,IF($A50&lt;=E8,D8,F8))</f>
        <v/>
      </c>
      <c r="AH50" s="32">
        <f>IF(AF50&lt;=0,0,AF50*AG50/DayCount)</f>
        <v/>
      </c>
      <c r="AI50" s="32">
        <f>IF(AF50&lt;=0,0,MIN(AF50+AH50,IF(G8="InterestOnly",AH50,IF(G8="FixedAmount",IF($A50&lt;=E8,H8,I8),IF(OR($A50=1,$A50=E8+1),PMT(AG50/DayCount,MAX(TermMonths-$A50+1,1),-AF50),IF(AI49=0,PMT(AG50/DayCount,MAX(TermMonths-$A50+1,1),-AF50),AI49))))))</f>
        <v/>
      </c>
      <c r="AJ50" s="32">
        <f>IF(OR(AF50&lt;=0,$A50&lt;&gt;J8,J8=0),0,MIN(MAX(0,K8-L8*AF50),MAX(0,AF50-(AI50-AH50))))</f>
        <v/>
      </c>
      <c r="AK50" s="32">
        <f>IF(AF50&lt;=0,0,MIN(AF50,(AI50-AH50)+AJ50))</f>
        <v/>
      </c>
      <c r="AL50" s="32">
        <f>IF(AF50&lt;=0,0,MAX(0,AF50-AK50))</f>
        <v/>
      </c>
      <c r="AM50" s="32">
        <f>IF(OR($A50&gt;TermMonths,C9&lt;&gt;"Y"),0,AS49)</f>
        <v/>
      </c>
      <c r="AN50" s="31">
        <f>IF(AM50&lt;=0,0,IF($A50&lt;=E9,D9,F9))</f>
        <v/>
      </c>
      <c r="AO50" s="32">
        <f>IF(AM50&lt;=0,0,AM50*AN50/DayCount)</f>
        <v/>
      </c>
      <c r="AP50" s="32">
        <f>IF(AM50&lt;=0,0,MIN(AM50+AO50,IF(G9="InterestOnly",AO50,IF(G9="FixedAmount",IF($A50&lt;=E9,H9,I9),IF(OR($A50=1,$A50=E9+1),PMT(AN50/DayCount,MAX(TermMonths-$A50+1,1),-AM50),IF(AP49=0,PMT(AN50/DayCount,MAX(TermMonths-$A50+1,1),-AM50),AP49))))))</f>
        <v/>
      </c>
      <c r="AQ50" s="32">
        <f>IF(OR(AM50&lt;=0,$A50&lt;&gt;J9,J9=0),0,MIN(MAX(0,K9-L9*AM50),MAX(0,AM50-(AP50-AO50))))</f>
        <v/>
      </c>
      <c r="AR50" s="32">
        <f>IF(AM50&lt;=0,0,MIN(AM50,(AP50-AO50)+AQ50))</f>
        <v/>
      </c>
      <c r="AS50" s="32">
        <f>IF(AM50&lt;=0,0,MAX(0,AM50-AR50))</f>
        <v/>
      </c>
    </row>
    <row r="51">
      <c r="A51" s="33" t="n">
        <v>38</v>
      </c>
      <c r="B51" s="34">
        <f>IF(A51&gt;TermMonths,"",EDATE(StartDate,A51-1))</f>
        <v/>
      </c>
      <c r="C51" s="33">
        <f>IF(B51="","",YEAR(B51))</f>
        <v/>
      </c>
      <c r="D51" s="32">
        <f>IF(OR($A51&gt;TermMonths,C4&lt;&gt;"Y"),0,J50)</f>
        <v/>
      </c>
      <c r="E51" s="31">
        <f>IF(D51&lt;=0,0,IF($A51&lt;=E4,D4,F4))</f>
        <v/>
      </c>
      <c r="F51" s="32">
        <f>IF(D51&lt;=0,0,D51*E51/DayCount)</f>
        <v/>
      </c>
      <c r="G51" s="32">
        <f>IF(D51&lt;=0,0,MIN(D51+F51,IF(G4="InterestOnly",F51,IF(G4="FixedAmount",IF($A51&lt;=E4,H4,I4),IF(OR($A51=1,$A51=E4+1),PMT(E51/DayCount,MAX(TermMonths-$A51+1,1),-D51),IF(G50=0,PMT(E51/DayCount,MAX(TermMonths-$A51+1,1),-D51),G50))))))</f>
        <v/>
      </c>
      <c r="H51" s="32">
        <f>IF(OR(D51&lt;=0,$A51&lt;&gt;J4,J4=0),0,MIN(MAX(0,K4-L4*D51),MAX(0,D51-(G51-F51))))</f>
        <v/>
      </c>
      <c r="I51" s="32">
        <f>IF(D51&lt;=0,0,MIN(D51,(G51-F51)+H51))</f>
        <v/>
      </c>
      <c r="J51" s="32">
        <f>IF(D51&lt;=0,0,MAX(0,D51-I51))</f>
        <v/>
      </c>
      <c r="K51" s="32">
        <f>IF(OR($A51&gt;TermMonths,C5&lt;&gt;"Y"),0,Q50)</f>
        <v/>
      </c>
      <c r="L51" s="31">
        <f>IF(K51&lt;=0,0,IF($A51&lt;=E5,D5,F5))</f>
        <v/>
      </c>
      <c r="M51" s="32">
        <f>IF(K51&lt;=0,0,K51*L51/DayCount)</f>
        <v/>
      </c>
      <c r="N51" s="32">
        <f>IF(K51&lt;=0,0,MIN(K51+M51,IF(G5="InterestOnly",M51,IF(G5="FixedAmount",IF($A51&lt;=E5,H5,I5),IF(OR($A51=1,$A51=E5+1),PMT(L51/DayCount,MAX(TermMonths-$A51+1,1),-K51),IF(N50=0,PMT(L51/DayCount,MAX(TermMonths-$A51+1,1),-K51),N50))))))</f>
        <v/>
      </c>
      <c r="O51" s="32">
        <f>IF(OR(K51&lt;=0,$A51&lt;&gt;J5,J5=0),0,MIN(MAX(0,K5-L5*K51),MAX(0,K51-(N51-M51))))</f>
        <v/>
      </c>
      <c r="P51" s="32">
        <f>IF(K51&lt;=0,0,MIN(K51,(N51-M51)+O51))</f>
        <v/>
      </c>
      <c r="Q51" s="32">
        <f>IF(K51&lt;=0,0,MAX(0,K51-P51))</f>
        <v/>
      </c>
      <c r="R51" s="32">
        <f>IF(OR($A51&gt;TermMonths,C6&lt;&gt;"Y"),0,X50)</f>
        <v/>
      </c>
      <c r="S51" s="31">
        <f>IF(R51&lt;=0,0,IF($A51&lt;=E6,D6,F6))</f>
        <v/>
      </c>
      <c r="T51" s="32">
        <f>IF(R51&lt;=0,0,R51*S51/DayCount)</f>
        <v/>
      </c>
      <c r="U51" s="32">
        <f>IF(R51&lt;=0,0,MIN(R51+T51,IF(G6="InterestOnly",T51,IF(G6="FixedAmount",IF($A51&lt;=E6,H6,I6),IF(OR($A51=1,$A51=E6+1),PMT(S51/DayCount,MAX(TermMonths-$A51+1,1),-R51),IF(U50=0,PMT(S51/DayCount,MAX(TermMonths-$A51+1,1),-R51),U50))))))</f>
        <v/>
      </c>
      <c r="V51" s="32">
        <f>IF(OR(R51&lt;=0,$A51&lt;&gt;J6,J6=0),0,MIN(MAX(0,K6-L6*R51),MAX(0,R51-(U51-T51))))</f>
        <v/>
      </c>
      <c r="W51" s="32">
        <f>IF(R51&lt;=0,0,MIN(R51,(U51-T51)+V51))</f>
        <v/>
      </c>
      <c r="X51" s="32">
        <f>IF(R51&lt;=0,0,MAX(0,R51-W51))</f>
        <v/>
      </c>
      <c r="Y51" s="32">
        <f>IF(OR($A51&gt;TermMonths,C7&lt;&gt;"Y"),0,AE50)</f>
        <v/>
      </c>
      <c r="Z51" s="31">
        <f>IF(Y51&lt;=0,0,IF($A51&lt;=E7,D7,F7))</f>
        <v/>
      </c>
      <c r="AA51" s="32">
        <f>IF(Y51&lt;=0,0,Y51*Z51/DayCount)</f>
        <v/>
      </c>
      <c r="AB51" s="32">
        <f>IF(Y51&lt;=0,0,MIN(Y51+AA51,IF(G7="InterestOnly",AA51,IF(G7="FixedAmount",IF($A51&lt;=E7,H7,I7),IF(OR($A51=1,$A51=E7+1),PMT(Z51/DayCount,MAX(TermMonths-$A51+1,1),-Y51),IF(AB50=0,PMT(Z51/DayCount,MAX(TermMonths-$A51+1,1),-Y51),AB50))))))</f>
        <v/>
      </c>
      <c r="AC51" s="32">
        <f>IF(OR(Y51&lt;=0,$A51&lt;&gt;J7,J7=0),0,MIN(MAX(0,K7-L7*Y51),MAX(0,Y51-(AB51-AA51))))</f>
        <v/>
      </c>
      <c r="AD51" s="32">
        <f>IF(Y51&lt;=0,0,MIN(Y51,(AB51-AA51)+AC51))</f>
        <v/>
      </c>
      <c r="AE51" s="32">
        <f>IF(Y51&lt;=0,0,MAX(0,Y51-AD51))</f>
        <v/>
      </c>
      <c r="AF51" s="32">
        <f>IF(OR($A51&gt;TermMonths,C8&lt;&gt;"Y"),0,AL50)</f>
        <v/>
      </c>
      <c r="AG51" s="31">
        <f>IF(AF51&lt;=0,0,IF($A51&lt;=E8,D8,F8))</f>
        <v/>
      </c>
      <c r="AH51" s="32">
        <f>IF(AF51&lt;=0,0,AF51*AG51/DayCount)</f>
        <v/>
      </c>
      <c r="AI51" s="32">
        <f>IF(AF51&lt;=0,0,MIN(AF51+AH51,IF(G8="InterestOnly",AH51,IF(G8="FixedAmount",IF($A51&lt;=E8,H8,I8),IF(OR($A51=1,$A51=E8+1),PMT(AG51/DayCount,MAX(TermMonths-$A51+1,1),-AF51),IF(AI50=0,PMT(AG51/DayCount,MAX(TermMonths-$A51+1,1),-AF51),AI50))))))</f>
        <v/>
      </c>
      <c r="AJ51" s="32">
        <f>IF(OR(AF51&lt;=0,$A51&lt;&gt;J8,J8=0),0,MIN(MAX(0,K8-L8*AF51),MAX(0,AF51-(AI51-AH51))))</f>
        <v/>
      </c>
      <c r="AK51" s="32">
        <f>IF(AF51&lt;=0,0,MIN(AF51,(AI51-AH51)+AJ51))</f>
        <v/>
      </c>
      <c r="AL51" s="32">
        <f>IF(AF51&lt;=0,0,MAX(0,AF51-AK51))</f>
        <v/>
      </c>
      <c r="AM51" s="32">
        <f>IF(OR($A51&gt;TermMonths,C9&lt;&gt;"Y"),0,AS50)</f>
        <v/>
      </c>
      <c r="AN51" s="31">
        <f>IF(AM51&lt;=0,0,IF($A51&lt;=E9,D9,F9))</f>
        <v/>
      </c>
      <c r="AO51" s="32">
        <f>IF(AM51&lt;=0,0,AM51*AN51/DayCount)</f>
        <v/>
      </c>
      <c r="AP51" s="32">
        <f>IF(AM51&lt;=0,0,MIN(AM51+AO51,IF(G9="InterestOnly",AO51,IF(G9="FixedAmount",IF($A51&lt;=E9,H9,I9),IF(OR($A51=1,$A51=E9+1),PMT(AN51/DayCount,MAX(TermMonths-$A51+1,1),-AM51),IF(AP50=0,PMT(AN51/DayCount,MAX(TermMonths-$A51+1,1),-AM51),AP50))))))</f>
        <v/>
      </c>
      <c r="AQ51" s="32">
        <f>IF(OR(AM51&lt;=0,$A51&lt;&gt;J9,J9=0),0,MIN(MAX(0,K9-L9*AM51),MAX(0,AM51-(AP51-AO51))))</f>
        <v/>
      </c>
      <c r="AR51" s="32">
        <f>IF(AM51&lt;=0,0,MIN(AM51,(AP51-AO51)+AQ51))</f>
        <v/>
      </c>
      <c r="AS51" s="32">
        <f>IF(AM51&lt;=0,0,MAX(0,AM51-AR51))</f>
        <v/>
      </c>
    </row>
    <row r="52">
      <c r="A52" s="33" t="n">
        <v>39</v>
      </c>
      <c r="B52" s="34">
        <f>IF(A52&gt;TermMonths,"",EDATE(StartDate,A52-1))</f>
        <v/>
      </c>
      <c r="C52" s="33">
        <f>IF(B52="","",YEAR(B52))</f>
        <v/>
      </c>
      <c r="D52" s="32">
        <f>IF(OR($A52&gt;TermMonths,C4&lt;&gt;"Y"),0,J51)</f>
        <v/>
      </c>
      <c r="E52" s="31">
        <f>IF(D52&lt;=0,0,IF($A52&lt;=E4,D4,F4))</f>
        <v/>
      </c>
      <c r="F52" s="32">
        <f>IF(D52&lt;=0,0,D52*E52/DayCount)</f>
        <v/>
      </c>
      <c r="G52" s="32">
        <f>IF(D52&lt;=0,0,MIN(D52+F52,IF(G4="InterestOnly",F52,IF(G4="FixedAmount",IF($A52&lt;=E4,H4,I4),IF(OR($A52=1,$A52=E4+1),PMT(E52/DayCount,MAX(TermMonths-$A52+1,1),-D52),IF(G51=0,PMT(E52/DayCount,MAX(TermMonths-$A52+1,1),-D52),G51))))))</f>
        <v/>
      </c>
      <c r="H52" s="32">
        <f>IF(OR(D52&lt;=0,$A52&lt;&gt;J4,J4=0),0,MIN(MAX(0,K4-L4*D52),MAX(0,D52-(G52-F52))))</f>
        <v/>
      </c>
      <c r="I52" s="32">
        <f>IF(D52&lt;=0,0,MIN(D52,(G52-F52)+H52))</f>
        <v/>
      </c>
      <c r="J52" s="32">
        <f>IF(D52&lt;=0,0,MAX(0,D52-I52))</f>
        <v/>
      </c>
      <c r="K52" s="32">
        <f>IF(OR($A52&gt;TermMonths,C5&lt;&gt;"Y"),0,Q51)</f>
        <v/>
      </c>
      <c r="L52" s="31">
        <f>IF(K52&lt;=0,0,IF($A52&lt;=E5,D5,F5))</f>
        <v/>
      </c>
      <c r="M52" s="32">
        <f>IF(K52&lt;=0,0,K52*L52/DayCount)</f>
        <v/>
      </c>
      <c r="N52" s="32">
        <f>IF(K52&lt;=0,0,MIN(K52+M52,IF(G5="InterestOnly",M52,IF(G5="FixedAmount",IF($A52&lt;=E5,H5,I5),IF(OR($A52=1,$A52=E5+1),PMT(L52/DayCount,MAX(TermMonths-$A52+1,1),-K52),IF(N51=0,PMT(L52/DayCount,MAX(TermMonths-$A52+1,1),-K52),N51))))))</f>
        <v/>
      </c>
      <c r="O52" s="32">
        <f>IF(OR(K52&lt;=0,$A52&lt;&gt;J5,J5=0),0,MIN(MAX(0,K5-L5*K52),MAX(0,K52-(N52-M52))))</f>
        <v/>
      </c>
      <c r="P52" s="32">
        <f>IF(K52&lt;=0,0,MIN(K52,(N52-M52)+O52))</f>
        <v/>
      </c>
      <c r="Q52" s="32">
        <f>IF(K52&lt;=0,0,MAX(0,K52-P52))</f>
        <v/>
      </c>
      <c r="R52" s="32">
        <f>IF(OR($A52&gt;TermMonths,C6&lt;&gt;"Y"),0,X51)</f>
        <v/>
      </c>
      <c r="S52" s="31">
        <f>IF(R52&lt;=0,0,IF($A52&lt;=E6,D6,F6))</f>
        <v/>
      </c>
      <c r="T52" s="32">
        <f>IF(R52&lt;=0,0,R52*S52/DayCount)</f>
        <v/>
      </c>
      <c r="U52" s="32">
        <f>IF(R52&lt;=0,0,MIN(R52+T52,IF(G6="InterestOnly",T52,IF(G6="FixedAmount",IF($A52&lt;=E6,H6,I6),IF(OR($A52=1,$A52=E6+1),PMT(S52/DayCount,MAX(TermMonths-$A52+1,1),-R52),IF(U51=0,PMT(S52/DayCount,MAX(TermMonths-$A52+1,1),-R52),U51))))))</f>
        <v/>
      </c>
      <c r="V52" s="32">
        <f>IF(OR(R52&lt;=0,$A52&lt;&gt;J6,J6=0),0,MIN(MAX(0,K6-L6*R52),MAX(0,R52-(U52-T52))))</f>
        <v/>
      </c>
      <c r="W52" s="32">
        <f>IF(R52&lt;=0,0,MIN(R52,(U52-T52)+V52))</f>
        <v/>
      </c>
      <c r="X52" s="32">
        <f>IF(R52&lt;=0,0,MAX(0,R52-W52))</f>
        <v/>
      </c>
      <c r="Y52" s="32">
        <f>IF(OR($A52&gt;TermMonths,C7&lt;&gt;"Y"),0,AE51)</f>
        <v/>
      </c>
      <c r="Z52" s="31">
        <f>IF(Y52&lt;=0,0,IF($A52&lt;=E7,D7,F7))</f>
        <v/>
      </c>
      <c r="AA52" s="32">
        <f>IF(Y52&lt;=0,0,Y52*Z52/DayCount)</f>
        <v/>
      </c>
      <c r="AB52" s="32">
        <f>IF(Y52&lt;=0,0,MIN(Y52+AA52,IF(G7="InterestOnly",AA52,IF(G7="FixedAmount",IF($A52&lt;=E7,H7,I7),IF(OR($A52=1,$A52=E7+1),PMT(Z52/DayCount,MAX(TermMonths-$A52+1,1),-Y52),IF(AB51=0,PMT(Z52/DayCount,MAX(TermMonths-$A52+1,1),-Y52),AB51))))))</f>
        <v/>
      </c>
      <c r="AC52" s="32">
        <f>IF(OR(Y52&lt;=0,$A52&lt;&gt;J7,J7=0),0,MIN(MAX(0,K7-L7*Y52),MAX(0,Y52-(AB52-AA52))))</f>
        <v/>
      </c>
      <c r="AD52" s="32">
        <f>IF(Y52&lt;=0,0,MIN(Y52,(AB52-AA52)+AC52))</f>
        <v/>
      </c>
      <c r="AE52" s="32">
        <f>IF(Y52&lt;=0,0,MAX(0,Y52-AD52))</f>
        <v/>
      </c>
      <c r="AF52" s="32">
        <f>IF(OR($A52&gt;TermMonths,C8&lt;&gt;"Y"),0,AL51)</f>
        <v/>
      </c>
      <c r="AG52" s="31">
        <f>IF(AF52&lt;=0,0,IF($A52&lt;=E8,D8,F8))</f>
        <v/>
      </c>
      <c r="AH52" s="32">
        <f>IF(AF52&lt;=0,0,AF52*AG52/DayCount)</f>
        <v/>
      </c>
      <c r="AI52" s="32">
        <f>IF(AF52&lt;=0,0,MIN(AF52+AH52,IF(G8="InterestOnly",AH52,IF(G8="FixedAmount",IF($A52&lt;=E8,H8,I8),IF(OR($A52=1,$A52=E8+1),PMT(AG52/DayCount,MAX(TermMonths-$A52+1,1),-AF52),IF(AI51=0,PMT(AG52/DayCount,MAX(TermMonths-$A52+1,1),-AF52),AI51))))))</f>
        <v/>
      </c>
      <c r="AJ52" s="32">
        <f>IF(OR(AF52&lt;=0,$A52&lt;&gt;J8,J8=0),0,MIN(MAX(0,K8-L8*AF52),MAX(0,AF52-(AI52-AH52))))</f>
        <v/>
      </c>
      <c r="AK52" s="32">
        <f>IF(AF52&lt;=0,0,MIN(AF52,(AI52-AH52)+AJ52))</f>
        <v/>
      </c>
      <c r="AL52" s="32">
        <f>IF(AF52&lt;=0,0,MAX(0,AF52-AK52))</f>
        <v/>
      </c>
      <c r="AM52" s="32">
        <f>IF(OR($A52&gt;TermMonths,C9&lt;&gt;"Y"),0,AS51)</f>
        <v/>
      </c>
      <c r="AN52" s="31">
        <f>IF(AM52&lt;=0,0,IF($A52&lt;=E9,D9,F9))</f>
        <v/>
      </c>
      <c r="AO52" s="32">
        <f>IF(AM52&lt;=0,0,AM52*AN52/DayCount)</f>
        <v/>
      </c>
      <c r="AP52" s="32">
        <f>IF(AM52&lt;=0,0,MIN(AM52+AO52,IF(G9="InterestOnly",AO52,IF(G9="FixedAmount",IF($A52&lt;=E9,H9,I9),IF(OR($A52=1,$A52=E9+1),PMT(AN52/DayCount,MAX(TermMonths-$A52+1,1),-AM52),IF(AP51=0,PMT(AN52/DayCount,MAX(TermMonths-$A52+1,1),-AM52),AP51))))))</f>
        <v/>
      </c>
      <c r="AQ52" s="32">
        <f>IF(OR(AM52&lt;=0,$A52&lt;&gt;J9,J9=0),0,MIN(MAX(0,K9-L9*AM52),MAX(0,AM52-(AP52-AO52))))</f>
        <v/>
      </c>
      <c r="AR52" s="32">
        <f>IF(AM52&lt;=0,0,MIN(AM52,(AP52-AO52)+AQ52))</f>
        <v/>
      </c>
      <c r="AS52" s="32">
        <f>IF(AM52&lt;=0,0,MAX(0,AM52-AR52))</f>
        <v/>
      </c>
    </row>
    <row r="53">
      <c r="A53" s="33" t="n">
        <v>40</v>
      </c>
      <c r="B53" s="34">
        <f>IF(A53&gt;TermMonths,"",EDATE(StartDate,A53-1))</f>
        <v/>
      </c>
      <c r="C53" s="33">
        <f>IF(B53="","",YEAR(B53))</f>
        <v/>
      </c>
      <c r="D53" s="32">
        <f>IF(OR($A53&gt;TermMonths,C4&lt;&gt;"Y"),0,J52)</f>
        <v/>
      </c>
      <c r="E53" s="31">
        <f>IF(D53&lt;=0,0,IF($A53&lt;=E4,D4,F4))</f>
        <v/>
      </c>
      <c r="F53" s="32">
        <f>IF(D53&lt;=0,0,D53*E53/DayCount)</f>
        <v/>
      </c>
      <c r="G53" s="32">
        <f>IF(D53&lt;=0,0,MIN(D53+F53,IF(G4="InterestOnly",F53,IF(G4="FixedAmount",IF($A53&lt;=E4,H4,I4),IF(OR($A53=1,$A53=E4+1),PMT(E53/DayCount,MAX(TermMonths-$A53+1,1),-D53),IF(G52=0,PMT(E53/DayCount,MAX(TermMonths-$A53+1,1),-D53),G52))))))</f>
        <v/>
      </c>
      <c r="H53" s="32">
        <f>IF(OR(D53&lt;=0,$A53&lt;&gt;J4,J4=0),0,MIN(MAX(0,K4-L4*D53),MAX(0,D53-(G53-F53))))</f>
        <v/>
      </c>
      <c r="I53" s="32">
        <f>IF(D53&lt;=0,0,MIN(D53,(G53-F53)+H53))</f>
        <v/>
      </c>
      <c r="J53" s="32">
        <f>IF(D53&lt;=0,0,MAX(0,D53-I53))</f>
        <v/>
      </c>
      <c r="K53" s="32">
        <f>IF(OR($A53&gt;TermMonths,C5&lt;&gt;"Y"),0,Q52)</f>
        <v/>
      </c>
      <c r="L53" s="31">
        <f>IF(K53&lt;=0,0,IF($A53&lt;=E5,D5,F5))</f>
        <v/>
      </c>
      <c r="M53" s="32">
        <f>IF(K53&lt;=0,0,K53*L53/DayCount)</f>
        <v/>
      </c>
      <c r="N53" s="32">
        <f>IF(K53&lt;=0,0,MIN(K53+M53,IF(G5="InterestOnly",M53,IF(G5="FixedAmount",IF($A53&lt;=E5,H5,I5),IF(OR($A53=1,$A53=E5+1),PMT(L53/DayCount,MAX(TermMonths-$A53+1,1),-K53),IF(N52=0,PMT(L53/DayCount,MAX(TermMonths-$A53+1,1),-K53),N52))))))</f>
        <v/>
      </c>
      <c r="O53" s="32">
        <f>IF(OR(K53&lt;=0,$A53&lt;&gt;J5,J5=0),0,MIN(MAX(0,K5-L5*K53),MAX(0,K53-(N53-M53))))</f>
        <v/>
      </c>
      <c r="P53" s="32">
        <f>IF(K53&lt;=0,0,MIN(K53,(N53-M53)+O53))</f>
        <v/>
      </c>
      <c r="Q53" s="32">
        <f>IF(K53&lt;=0,0,MAX(0,K53-P53))</f>
        <v/>
      </c>
      <c r="R53" s="32">
        <f>IF(OR($A53&gt;TermMonths,C6&lt;&gt;"Y"),0,X52)</f>
        <v/>
      </c>
      <c r="S53" s="31">
        <f>IF(R53&lt;=0,0,IF($A53&lt;=E6,D6,F6))</f>
        <v/>
      </c>
      <c r="T53" s="32">
        <f>IF(R53&lt;=0,0,R53*S53/DayCount)</f>
        <v/>
      </c>
      <c r="U53" s="32">
        <f>IF(R53&lt;=0,0,MIN(R53+T53,IF(G6="InterestOnly",T53,IF(G6="FixedAmount",IF($A53&lt;=E6,H6,I6),IF(OR($A53=1,$A53=E6+1),PMT(S53/DayCount,MAX(TermMonths-$A53+1,1),-R53),IF(U52=0,PMT(S53/DayCount,MAX(TermMonths-$A53+1,1),-R53),U52))))))</f>
        <v/>
      </c>
      <c r="V53" s="32">
        <f>IF(OR(R53&lt;=0,$A53&lt;&gt;J6,J6=0),0,MIN(MAX(0,K6-L6*R53),MAX(0,R53-(U53-T53))))</f>
        <v/>
      </c>
      <c r="W53" s="32">
        <f>IF(R53&lt;=0,0,MIN(R53,(U53-T53)+V53))</f>
        <v/>
      </c>
      <c r="X53" s="32">
        <f>IF(R53&lt;=0,0,MAX(0,R53-W53))</f>
        <v/>
      </c>
      <c r="Y53" s="32">
        <f>IF(OR($A53&gt;TermMonths,C7&lt;&gt;"Y"),0,AE52)</f>
        <v/>
      </c>
      <c r="Z53" s="31">
        <f>IF(Y53&lt;=0,0,IF($A53&lt;=E7,D7,F7))</f>
        <v/>
      </c>
      <c r="AA53" s="32">
        <f>IF(Y53&lt;=0,0,Y53*Z53/DayCount)</f>
        <v/>
      </c>
      <c r="AB53" s="32">
        <f>IF(Y53&lt;=0,0,MIN(Y53+AA53,IF(G7="InterestOnly",AA53,IF(G7="FixedAmount",IF($A53&lt;=E7,H7,I7),IF(OR($A53=1,$A53=E7+1),PMT(Z53/DayCount,MAX(TermMonths-$A53+1,1),-Y53),IF(AB52=0,PMT(Z53/DayCount,MAX(TermMonths-$A53+1,1),-Y53),AB52))))))</f>
        <v/>
      </c>
      <c r="AC53" s="32">
        <f>IF(OR(Y53&lt;=0,$A53&lt;&gt;J7,J7=0),0,MIN(MAX(0,K7-L7*Y53),MAX(0,Y53-(AB53-AA53))))</f>
        <v/>
      </c>
      <c r="AD53" s="32">
        <f>IF(Y53&lt;=0,0,MIN(Y53,(AB53-AA53)+AC53))</f>
        <v/>
      </c>
      <c r="AE53" s="32">
        <f>IF(Y53&lt;=0,0,MAX(0,Y53-AD53))</f>
        <v/>
      </c>
      <c r="AF53" s="32">
        <f>IF(OR($A53&gt;TermMonths,C8&lt;&gt;"Y"),0,AL52)</f>
        <v/>
      </c>
      <c r="AG53" s="31">
        <f>IF(AF53&lt;=0,0,IF($A53&lt;=E8,D8,F8))</f>
        <v/>
      </c>
      <c r="AH53" s="32">
        <f>IF(AF53&lt;=0,0,AF53*AG53/DayCount)</f>
        <v/>
      </c>
      <c r="AI53" s="32">
        <f>IF(AF53&lt;=0,0,MIN(AF53+AH53,IF(G8="InterestOnly",AH53,IF(G8="FixedAmount",IF($A53&lt;=E8,H8,I8),IF(OR($A53=1,$A53=E8+1),PMT(AG53/DayCount,MAX(TermMonths-$A53+1,1),-AF53),IF(AI52=0,PMT(AG53/DayCount,MAX(TermMonths-$A53+1,1),-AF53),AI52))))))</f>
        <v/>
      </c>
      <c r="AJ53" s="32">
        <f>IF(OR(AF53&lt;=0,$A53&lt;&gt;J8,J8=0),0,MIN(MAX(0,K8-L8*AF53),MAX(0,AF53-(AI53-AH53))))</f>
        <v/>
      </c>
      <c r="AK53" s="32">
        <f>IF(AF53&lt;=0,0,MIN(AF53,(AI53-AH53)+AJ53))</f>
        <v/>
      </c>
      <c r="AL53" s="32">
        <f>IF(AF53&lt;=0,0,MAX(0,AF53-AK53))</f>
        <v/>
      </c>
      <c r="AM53" s="32">
        <f>IF(OR($A53&gt;TermMonths,C9&lt;&gt;"Y"),0,AS52)</f>
        <v/>
      </c>
      <c r="AN53" s="31">
        <f>IF(AM53&lt;=0,0,IF($A53&lt;=E9,D9,F9))</f>
        <v/>
      </c>
      <c r="AO53" s="32">
        <f>IF(AM53&lt;=0,0,AM53*AN53/DayCount)</f>
        <v/>
      </c>
      <c r="AP53" s="32">
        <f>IF(AM53&lt;=0,0,MIN(AM53+AO53,IF(G9="InterestOnly",AO53,IF(G9="FixedAmount",IF($A53&lt;=E9,H9,I9),IF(OR($A53=1,$A53=E9+1),PMT(AN53/DayCount,MAX(TermMonths-$A53+1,1),-AM53),IF(AP52=0,PMT(AN53/DayCount,MAX(TermMonths-$A53+1,1),-AM53),AP52))))))</f>
        <v/>
      </c>
      <c r="AQ53" s="32">
        <f>IF(OR(AM53&lt;=0,$A53&lt;&gt;J9,J9=0),0,MIN(MAX(0,K9-L9*AM53),MAX(0,AM53-(AP53-AO53))))</f>
        <v/>
      </c>
      <c r="AR53" s="32">
        <f>IF(AM53&lt;=0,0,MIN(AM53,(AP53-AO53)+AQ53))</f>
        <v/>
      </c>
      <c r="AS53" s="32">
        <f>IF(AM53&lt;=0,0,MAX(0,AM53-AR53))</f>
        <v/>
      </c>
    </row>
    <row r="54">
      <c r="A54" s="33" t="n">
        <v>41</v>
      </c>
      <c r="B54" s="34">
        <f>IF(A54&gt;TermMonths,"",EDATE(StartDate,A54-1))</f>
        <v/>
      </c>
      <c r="C54" s="33">
        <f>IF(B54="","",YEAR(B54))</f>
        <v/>
      </c>
      <c r="D54" s="32">
        <f>IF(OR($A54&gt;TermMonths,C4&lt;&gt;"Y"),0,J53)</f>
        <v/>
      </c>
      <c r="E54" s="31">
        <f>IF(D54&lt;=0,0,IF($A54&lt;=E4,D4,F4))</f>
        <v/>
      </c>
      <c r="F54" s="32">
        <f>IF(D54&lt;=0,0,D54*E54/DayCount)</f>
        <v/>
      </c>
      <c r="G54" s="32">
        <f>IF(D54&lt;=0,0,MIN(D54+F54,IF(G4="InterestOnly",F54,IF(G4="FixedAmount",IF($A54&lt;=E4,H4,I4),IF(OR($A54=1,$A54=E4+1),PMT(E54/DayCount,MAX(TermMonths-$A54+1,1),-D54),IF(G53=0,PMT(E54/DayCount,MAX(TermMonths-$A54+1,1),-D54),G53))))))</f>
        <v/>
      </c>
      <c r="H54" s="32">
        <f>IF(OR(D54&lt;=0,$A54&lt;&gt;J4,J4=0),0,MIN(MAX(0,K4-L4*D54),MAX(0,D54-(G54-F54))))</f>
        <v/>
      </c>
      <c r="I54" s="32">
        <f>IF(D54&lt;=0,0,MIN(D54,(G54-F54)+H54))</f>
        <v/>
      </c>
      <c r="J54" s="32">
        <f>IF(D54&lt;=0,0,MAX(0,D54-I54))</f>
        <v/>
      </c>
      <c r="K54" s="32">
        <f>IF(OR($A54&gt;TermMonths,C5&lt;&gt;"Y"),0,Q53)</f>
        <v/>
      </c>
      <c r="L54" s="31">
        <f>IF(K54&lt;=0,0,IF($A54&lt;=E5,D5,F5))</f>
        <v/>
      </c>
      <c r="M54" s="32">
        <f>IF(K54&lt;=0,0,K54*L54/DayCount)</f>
        <v/>
      </c>
      <c r="N54" s="32">
        <f>IF(K54&lt;=0,0,MIN(K54+M54,IF(G5="InterestOnly",M54,IF(G5="FixedAmount",IF($A54&lt;=E5,H5,I5),IF(OR($A54=1,$A54=E5+1),PMT(L54/DayCount,MAX(TermMonths-$A54+1,1),-K54),IF(N53=0,PMT(L54/DayCount,MAX(TermMonths-$A54+1,1),-K54),N53))))))</f>
        <v/>
      </c>
      <c r="O54" s="32">
        <f>IF(OR(K54&lt;=0,$A54&lt;&gt;J5,J5=0),0,MIN(MAX(0,K5-L5*K54),MAX(0,K54-(N54-M54))))</f>
        <v/>
      </c>
      <c r="P54" s="32">
        <f>IF(K54&lt;=0,0,MIN(K54,(N54-M54)+O54))</f>
        <v/>
      </c>
      <c r="Q54" s="32">
        <f>IF(K54&lt;=0,0,MAX(0,K54-P54))</f>
        <v/>
      </c>
      <c r="R54" s="32">
        <f>IF(OR($A54&gt;TermMonths,C6&lt;&gt;"Y"),0,X53)</f>
        <v/>
      </c>
      <c r="S54" s="31">
        <f>IF(R54&lt;=0,0,IF($A54&lt;=E6,D6,F6))</f>
        <v/>
      </c>
      <c r="T54" s="32">
        <f>IF(R54&lt;=0,0,R54*S54/DayCount)</f>
        <v/>
      </c>
      <c r="U54" s="32">
        <f>IF(R54&lt;=0,0,MIN(R54+T54,IF(G6="InterestOnly",T54,IF(G6="FixedAmount",IF($A54&lt;=E6,H6,I6),IF(OR($A54=1,$A54=E6+1),PMT(S54/DayCount,MAX(TermMonths-$A54+1,1),-R54),IF(U53=0,PMT(S54/DayCount,MAX(TermMonths-$A54+1,1),-R54),U53))))))</f>
        <v/>
      </c>
      <c r="V54" s="32">
        <f>IF(OR(R54&lt;=0,$A54&lt;&gt;J6,J6=0),0,MIN(MAX(0,K6-L6*R54),MAX(0,R54-(U54-T54))))</f>
        <v/>
      </c>
      <c r="W54" s="32">
        <f>IF(R54&lt;=0,0,MIN(R54,(U54-T54)+V54))</f>
        <v/>
      </c>
      <c r="X54" s="32">
        <f>IF(R54&lt;=0,0,MAX(0,R54-W54))</f>
        <v/>
      </c>
      <c r="Y54" s="32">
        <f>IF(OR($A54&gt;TermMonths,C7&lt;&gt;"Y"),0,AE53)</f>
        <v/>
      </c>
      <c r="Z54" s="31">
        <f>IF(Y54&lt;=0,0,IF($A54&lt;=E7,D7,F7))</f>
        <v/>
      </c>
      <c r="AA54" s="32">
        <f>IF(Y54&lt;=0,0,Y54*Z54/DayCount)</f>
        <v/>
      </c>
      <c r="AB54" s="32">
        <f>IF(Y54&lt;=0,0,MIN(Y54+AA54,IF(G7="InterestOnly",AA54,IF(G7="FixedAmount",IF($A54&lt;=E7,H7,I7),IF(OR($A54=1,$A54=E7+1),PMT(Z54/DayCount,MAX(TermMonths-$A54+1,1),-Y54),IF(AB53=0,PMT(Z54/DayCount,MAX(TermMonths-$A54+1,1),-Y54),AB53))))))</f>
        <v/>
      </c>
      <c r="AC54" s="32">
        <f>IF(OR(Y54&lt;=0,$A54&lt;&gt;J7,J7=0),0,MIN(MAX(0,K7-L7*Y54),MAX(0,Y54-(AB54-AA54))))</f>
        <v/>
      </c>
      <c r="AD54" s="32">
        <f>IF(Y54&lt;=0,0,MIN(Y54,(AB54-AA54)+AC54))</f>
        <v/>
      </c>
      <c r="AE54" s="32">
        <f>IF(Y54&lt;=0,0,MAX(0,Y54-AD54))</f>
        <v/>
      </c>
      <c r="AF54" s="32">
        <f>IF(OR($A54&gt;TermMonths,C8&lt;&gt;"Y"),0,AL53)</f>
        <v/>
      </c>
      <c r="AG54" s="31">
        <f>IF(AF54&lt;=0,0,IF($A54&lt;=E8,D8,F8))</f>
        <v/>
      </c>
      <c r="AH54" s="32">
        <f>IF(AF54&lt;=0,0,AF54*AG54/DayCount)</f>
        <v/>
      </c>
      <c r="AI54" s="32">
        <f>IF(AF54&lt;=0,0,MIN(AF54+AH54,IF(G8="InterestOnly",AH54,IF(G8="FixedAmount",IF($A54&lt;=E8,H8,I8),IF(OR($A54=1,$A54=E8+1),PMT(AG54/DayCount,MAX(TermMonths-$A54+1,1),-AF54),IF(AI53=0,PMT(AG54/DayCount,MAX(TermMonths-$A54+1,1),-AF54),AI53))))))</f>
        <v/>
      </c>
      <c r="AJ54" s="32">
        <f>IF(OR(AF54&lt;=0,$A54&lt;&gt;J8,J8=0),0,MIN(MAX(0,K8-L8*AF54),MAX(0,AF54-(AI54-AH54))))</f>
        <v/>
      </c>
      <c r="AK54" s="32">
        <f>IF(AF54&lt;=0,0,MIN(AF54,(AI54-AH54)+AJ54))</f>
        <v/>
      </c>
      <c r="AL54" s="32">
        <f>IF(AF54&lt;=0,0,MAX(0,AF54-AK54))</f>
        <v/>
      </c>
      <c r="AM54" s="32">
        <f>IF(OR($A54&gt;TermMonths,C9&lt;&gt;"Y"),0,AS53)</f>
        <v/>
      </c>
      <c r="AN54" s="31">
        <f>IF(AM54&lt;=0,0,IF($A54&lt;=E9,D9,F9))</f>
        <v/>
      </c>
      <c r="AO54" s="32">
        <f>IF(AM54&lt;=0,0,AM54*AN54/DayCount)</f>
        <v/>
      </c>
      <c r="AP54" s="32">
        <f>IF(AM54&lt;=0,0,MIN(AM54+AO54,IF(G9="InterestOnly",AO54,IF(G9="FixedAmount",IF($A54&lt;=E9,H9,I9),IF(OR($A54=1,$A54=E9+1),PMT(AN54/DayCount,MAX(TermMonths-$A54+1,1),-AM54),IF(AP53=0,PMT(AN54/DayCount,MAX(TermMonths-$A54+1,1),-AM54),AP53))))))</f>
        <v/>
      </c>
      <c r="AQ54" s="32">
        <f>IF(OR(AM54&lt;=0,$A54&lt;&gt;J9,J9=0),0,MIN(MAX(0,K9-L9*AM54),MAX(0,AM54-(AP54-AO54))))</f>
        <v/>
      </c>
      <c r="AR54" s="32">
        <f>IF(AM54&lt;=0,0,MIN(AM54,(AP54-AO54)+AQ54))</f>
        <v/>
      </c>
      <c r="AS54" s="32">
        <f>IF(AM54&lt;=0,0,MAX(0,AM54-AR54))</f>
        <v/>
      </c>
    </row>
    <row r="55">
      <c r="A55" s="33" t="n">
        <v>42</v>
      </c>
      <c r="B55" s="34">
        <f>IF(A55&gt;TermMonths,"",EDATE(StartDate,A55-1))</f>
        <v/>
      </c>
      <c r="C55" s="33">
        <f>IF(B55="","",YEAR(B55))</f>
        <v/>
      </c>
      <c r="D55" s="32">
        <f>IF(OR($A55&gt;TermMonths,C4&lt;&gt;"Y"),0,J54)</f>
        <v/>
      </c>
      <c r="E55" s="31">
        <f>IF(D55&lt;=0,0,IF($A55&lt;=E4,D4,F4))</f>
        <v/>
      </c>
      <c r="F55" s="32">
        <f>IF(D55&lt;=0,0,D55*E55/DayCount)</f>
        <v/>
      </c>
      <c r="G55" s="32">
        <f>IF(D55&lt;=0,0,MIN(D55+F55,IF(G4="InterestOnly",F55,IF(G4="FixedAmount",IF($A55&lt;=E4,H4,I4),IF(OR($A55=1,$A55=E4+1),PMT(E55/DayCount,MAX(TermMonths-$A55+1,1),-D55),IF(G54=0,PMT(E55/DayCount,MAX(TermMonths-$A55+1,1),-D55),G54))))))</f>
        <v/>
      </c>
      <c r="H55" s="32">
        <f>IF(OR(D55&lt;=0,$A55&lt;&gt;J4,J4=0),0,MIN(MAX(0,K4-L4*D55),MAX(0,D55-(G55-F55))))</f>
        <v/>
      </c>
      <c r="I55" s="32">
        <f>IF(D55&lt;=0,0,MIN(D55,(G55-F55)+H55))</f>
        <v/>
      </c>
      <c r="J55" s="32">
        <f>IF(D55&lt;=0,0,MAX(0,D55-I55))</f>
        <v/>
      </c>
      <c r="K55" s="32">
        <f>IF(OR($A55&gt;TermMonths,C5&lt;&gt;"Y"),0,Q54)</f>
        <v/>
      </c>
      <c r="L55" s="31">
        <f>IF(K55&lt;=0,0,IF($A55&lt;=E5,D5,F5))</f>
        <v/>
      </c>
      <c r="M55" s="32">
        <f>IF(K55&lt;=0,0,K55*L55/DayCount)</f>
        <v/>
      </c>
      <c r="N55" s="32">
        <f>IF(K55&lt;=0,0,MIN(K55+M55,IF(G5="InterestOnly",M55,IF(G5="FixedAmount",IF($A55&lt;=E5,H5,I5),IF(OR($A55=1,$A55=E5+1),PMT(L55/DayCount,MAX(TermMonths-$A55+1,1),-K55),IF(N54=0,PMT(L55/DayCount,MAX(TermMonths-$A55+1,1),-K55),N54))))))</f>
        <v/>
      </c>
      <c r="O55" s="32">
        <f>IF(OR(K55&lt;=0,$A55&lt;&gt;J5,J5=0),0,MIN(MAX(0,K5-L5*K55),MAX(0,K55-(N55-M55))))</f>
        <v/>
      </c>
      <c r="P55" s="32">
        <f>IF(K55&lt;=0,0,MIN(K55,(N55-M55)+O55))</f>
        <v/>
      </c>
      <c r="Q55" s="32">
        <f>IF(K55&lt;=0,0,MAX(0,K55-P55))</f>
        <v/>
      </c>
      <c r="R55" s="32">
        <f>IF(OR($A55&gt;TermMonths,C6&lt;&gt;"Y"),0,X54)</f>
        <v/>
      </c>
      <c r="S55" s="31">
        <f>IF(R55&lt;=0,0,IF($A55&lt;=E6,D6,F6))</f>
        <v/>
      </c>
      <c r="T55" s="32">
        <f>IF(R55&lt;=0,0,R55*S55/DayCount)</f>
        <v/>
      </c>
      <c r="U55" s="32">
        <f>IF(R55&lt;=0,0,MIN(R55+T55,IF(G6="InterestOnly",T55,IF(G6="FixedAmount",IF($A55&lt;=E6,H6,I6),IF(OR($A55=1,$A55=E6+1),PMT(S55/DayCount,MAX(TermMonths-$A55+1,1),-R55),IF(U54=0,PMT(S55/DayCount,MAX(TermMonths-$A55+1,1),-R55),U54))))))</f>
        <v/>
      </c>
      <c r="V55" s="32">
        <f>IF(OR(R55&lt;=0,$A55&lt;&gt;J6,J6=0),0,MIN(MAX(0,K6-L6*R55),MAX(0,R55-(U55-T55))))</f>
        <v/>
      </c>
      <c r="W55" s="32">
        <f>IF(R55&lt;=0,0,MIN(R55,(U55-T55)+V55))</f>
        <v/>
      </c>
      <c r="X55" s="32">
        <f>IF(R55&lt;=0,0,MAX(0,R55-W55))</f>
        <v/>
      </c>
      <c r="Y55" s="32">
        <f>IF(OR($A55&gt;TermMonths,C7&lt;&gt;"Y"),0,AE54)</f>
        <v/>
      </c>
      <c r="Z55" s="31">
        <f>IF(Y55&lt;=0,0,IF($A55&lt;=E7,D7,F7))</f>
        <v/>
      </c>
      <c r="AA55" s="32">
        <f>IF(Y55&lt;=0,0,Y55*Z55/DayCount)</f>
        <v/>
      </c>
      <c r="AB55" s="32">
        <f>IF(Y55&lt;=0,0,MIN(Y55+AA55,IF(G7="InterestOnly",AA55,IF(G7="FixedAmount",IF($A55&lt;=E7,H7,I7),IF(OR($A55=1,$A55=E7+1),PMT(Z55/DayCount,MAX(TermMonths-$A55+1,1),-Y55),IF(AB54=0,PMT(Z55/DayCount,MAX(TermMonths-$A55+1,1),-Y55),AB54))))))</f>
        <v/>
      </c>
      <c r="AC55" s="32">
        <f>IF(OR(Y55&lt;=0,$A55&lt;&gt;J7,J7=0),0,MIN(MAX(0,K7-L7*Y55),MAX(0,Y55-(AB55-AA55))))</f>
        <v/>
      </c>
      <c r="AD55" s="32">
        <f>IF(Y55&lt;=0,0,MIN(Y55,(AB55-AA55)+AC55))</f>
        <v/>
      </c>
      <c r="AE55" s="32">
        <f>IF(Y55&lt;=0,0,MAX(0,Y55-AD55))</f>
        <v/>
      </c>
      <c r="AF55" s="32">
        <f>IF(OR($A55&gt;TermMonths,C8&lt;&gt;"Y"),0,AL54)</f>
        <v/>
      </c>
      <c r="AG55" s="31">
        <f>IF(AF55&lt;=0,0,IF($A55&lt;=E8,D8,F8))</f>
        <v/>
      </c>
      <c r="AH55" s="32">
        <f>IF(AF55&lt;=0,0,AF55*AG55/DayCount)</f>
        <v/>
      </c>
      <c r="AI55" s="32">
        <f>IF(AF55&lt;=0,0,MIN(AF55+AH55,IF(G8="InterestOnly",AH55,IF(G8="FixedAmount",IF($A55&lt;=E8,H8,I8),IF(OR($A55=1,$A55=E8+1),PMT(AG55/DayCount,MAX(TermMonths-$A55+1,1),-AF55),IF(AI54=0,PMT(AG55/DayCount,MAX(TermMonths-$A55+1,1),-AF55),AI54))))))</f>
        <v/>
      </c>
      <c r="AJ55" s="32">
        <f>IF(OR(AF55&lt;=0,$A55&lt;&gt;J8,J8=0),0,MIN(MAX(0,K8-L8*AF55),MAX(0,AF55-(AI55-AH55))))</f>
        <v/>
      </c>
      <c r="AK55" s="32">
        <f>IF(AF55&lt;=0,0,MIN(AF55,(AI55-AH55)+AJ55))</f>
        <v/>
      </c>
      <c r="AL55" s="32">
        <f>IF(AF55&lt;=0,0,MAX(0,AF55-AK55))</f>
        <v/>
      </c>
      <c r="AM55" s="32">
        <f>IF(OR($A55&gt;TermMonths,C9&lt;&gt;"Y"),0,AS54)</f>
        <v/>
      </c>
      <c r="AN55" s="31">
        <f>IF(AM55&lt;=0,0,IF($A55&lt;=E9,D9,F9))</f>
        <v/>
      </c>
      <c r="AO55" s="32">
        <f>IF(AM55&lt;=0,0,AM55*AN55/DayCount)</f>
        <v/>
      </c>
      <c r="AP55" s="32">
        <f>IF(AM55&lt;=0,0,MIN(AM55+AO55,IF(G9="InterestOnly",AO55,IF(G9="FixedAmount",IF($A55&lt;=E9,H9,I9),IF(OR($A55=1,$A55=E9+1),PMT(AN55/DayCount,MAX(TermMonths-$A55+1,1),-AM55),IF(AP54=0,PMT(AN55/DayCount,MAX(TermMonths-$A55+1,1),-AM55),AP54))))))</f>
        <v/>
      </c>
      <c r="AQ55" s="32">
        <f>IF(OR(AM55&lt;=0,$A55&lt;&gt;J9,J9=0),0,MIN(MAX(0,K9-L9*AM55),MAX(0,AM55-(AP55-AO55))))</f>
        <v/>
      </c>
      <c r="AR55" s="32">
        <f>IF(AM55&lt;=0,0,MIN(AM55,(AP55-AO55)+AQ55))</f>
        <v/>
      </c>
      <c r="AS55" s="32">
        <f>IF(AM55&lt;=0,0,MAX(0,AM55-AR55))</f>
        <v/>
      </c>
    </row>
    <row r="56">
      <c r="A56" s="33" t="n">
        <v>43</v>
      </c>
      <c r="B56" s="34">
        <f>IF(A56&gt;TermMonths,"",EDATE(StartDate,A56-1))</f>
        <v/>
      </c>
      <c r="C56" s="33">
        <f>IF(B56="","",YEAR(B56))</f>
        <v/>
      </c>
      <c r="D56" s="32">
        <f>IF(OR($A56&gt;TermMonths,C4&lt;&gt;"Y"),0,J55)</f>
        <v/>
      </c>
      <c r="E56" s="31">
        <f>IF(D56&lt;=0,0,IF($A56&lt;=E4,D4,F4))</f>
        <v/>
      </c>
      <c r="F56" s="32">
        <f>IF(D56&lt;=0,0,D56*E56/DayCount)</f>
        <v/>
      </c>
      <c r="G56" s="32">
        <f>IF(D56&lt;=0,0,MIN(D56+F56,IF(G4="InterestOnly",F56,IF(G4="FixedAmount",IF($A56&lt;=E4,H4,I4),IF(OR($A56=1,$A56=E4+1),PMT(E56/DayCount,MAX(TermMonths-$A56+1,1),-D56),IF(G55=0,PMT(E56/DayCount,MAX(TermMonths-$A56+1,1),-D56),G55))))))</f>
        <v/>
      </c>
      <c r="H56" s="32">
        <f>IF(OR(D56&lt;=0,$A56&lt;&gt;J4,J4=0),0,MIN(MAX(0,K4-L4*D56),MAX(0,D56-(G56-F56))))</f>
        <v/>
      </c>
      <c r="I56" s="32">
        <f>IF(D56&lt;=0,0,MIN(D56,(G56-F56)+H56))</f>
        <v/>
      </c>
      <c r="J56" s="32">
        <f>IF(D56&lt;=0,0,MAX(0,D56-I56))</f>
        <v/>
      </c>
      <c r="K56" s="32">
        <f>IF(OR($A56&gt;TermMonths,C5&lt;&gt;"Y"),0,Q55)</f>
        <v/>
      </c>
      <c r="L56" s="31">
        <f>IF(K56&lt;=0,0,IF($A56&lt;=E5,D5,F5))</f>
        <v/>
      </c>
      <c r="M56" s="32">
        <f>IF(K56&lt;=0,0,K56*L56/DayCount)</f>
        <v/>
      </c>
      <c r="N56" s="32">
        <f>IF(K56&lt;=0,0,MIN(K56+M56,IF(G5="InterestOnly",M56,IF(G5="FixedAmount",IF($A56&lt;=E5,H5,I5),IF(OR($A56=1,$A56=E5+1),PMT(L56/DayCount,MAX(TermMonths-$A56+1,1),-K56),IF(N55=0,PMT(L56/DayCount,MAX(TermMonths-$A56+1,1),-K56),N55))))))</f>
        <v/>
      </c>
      <c r="O56" s="32">
        <f>IF(OR(K56&lt;=0,$A56&lt;&gt;J5,J5=0),0,MIN(MAX(0,K5-L5*K56),MAX(0,K56-(N56-M56))))</f>
        <v/>
      </c>
      <c r="P56" s="32">
        <f>IF(K56&lt;=0,0,MIN(K56,(N56-M56)+O56))</f>
        <v/>
      </c>
      <c r="Q56" s="32">
        <f>IF(K56&lt;=0,0,MAX(0,K56-P56))</f>
        <v/>
      </c>
      <c r="R56" s="32">
        <f>IF(OR($A56&gt;TermMonths,C6&lt;&gt;"Y"),0,X55)</f>
        <v/>
      </c>
      <c r="S56" s="31">
        <f>IF(R56&lt;=0,0,IF($A56&lt;=E6,D6,F6))</f>
        <v/>
      </c>
      <c r="T56" s="32">
        <f>IF(R56&lt;=0,0,R56*S56/DayCount)</f>
        <v/>
      </c>
      <c r="U56" s="32">
        <f>IF(R56&lt;=0,0,MIN(R56+T56,IF(G6="InterestOnly",T56,IF(G6="FixedAmount",IF($A56&lt;=E6,H6,I6),IF(OR($A56=1,$A56=E6+1),PMT(S56/DayCount,MAX(TermMonths-$A56+1,1),-R56),IF(U55=0,PMT(S56/DayCount,MAX(TermMonths-$A56+1,1),-R56),U55))))))</f>
        <v/>
      </c>
      <c r="V56" s="32">
        <f>IF(OR(R56&lt;=0,$A56&lt;&gt;J6,J6=0),0,MIN(MAX(0,K6-L6*R56),MAX(0,R56-(U56-T56))))</f>
        <v/>
      </c>
      <c r="W56" s="32">
        <f>IF(R56&lt;=0,0,MIN(R56,(U56-T56)+V56))</f>
        <v/>
      </c>
      <c r="X56" s="32">
        <f>IF(R56&lt;=0,0,MAX(0,R56-W56))</f>
        <v/>
      </c>
      <c r="Y56" s="32">
        <f>IF(OR($A56&gt;TermMonths,C7&lt;&gt;"Y"),0,AE55)</f>
        <v/>
      </c>
      <c r="Z56" s="31">
        <f>IF(Y56&lt;=0,0,IF($A56&lt;=E7,D7,F7))</f>
        <v/>
      </c>
      <c r="AA56" s="32">
        <f>IF(Y56&lt;=0,0,Y56*Z56/DayCount)</f>
        <v/>
      </c>
      <c r="AB56" s="32">
        <f>IF(Y56&lt;=0,0,MIN(Y56+AA56,IF(G7="InterestOnly",AA56,IF(G7="FixedAmount",IF($A56&lt;=E7,H7,I7),IF(OR($A56=1,$A56=E7+1),PMT(Z56/DayCount,MAX(TermMonths-$A56+1,1),-Y56),IF(AB55=0,PMT(Z56/DayCount,MAX(TermMonths-$A56+1,1),-Y56),AB55))))))</f>
        <v/>
      </c>
      <c r="AC56" s="32">
        <f>IF(OR(Y56&lt;=0,$A56&lt;&gt;J7,J7=0),0,MIN(MAX(0,K7-L7*Y56),MAX(0,Y56-(AB56-AA56))))</f>
        <v/>
      </c>
      <c r="AD56" s="32">
        <f>IF(Y56&lt;=0,0,MIN(Y56,(AB56-AA56)+AC56))</f>
        <v/>
      </c>
      <c r="AE56" s="32">
        <f>IF(Y56&lt;=0,0,MAX(0,Y56-AD56))</f>
        <v/>
      </c>
      <c r="AF56" s="32">
        <f>IF(OR($A56&gt;TermMonths,C8&lt;&gt;"Y"),0,AL55)</f>
        <v/>
      </c>
      <c r="AG56" s="31">
        <f>IF(AF56&lt;=0,0,IF($A56&lt;=E8,D8,F8))</f>
        <v/>
      </c>
      <c r="AH56" s="32">
        <f>IF(AF56&lt;=0,0,AF56*AG56/DayCount)</f>
        <v/>
      </c>
      <c r="AI56" s="32">
        <f>IF(AF56&lt;=0,0,MIN(AF56+AH56,IF(G8="InterestOnly",AH56,IF(G8="FixedAmount",IF($A56&lt;=E8,H8,I8),IF(OR($A56=1,$A56=E8+1),PMT(AG56/DayCount,MAX(TermMonths-$A56+1,1),-AF56),IF(AI55=0,PMT(AG56/DayCount,MAX(TermMonths-$A56+1,1),-AF56),AI55))))))</f>
        <v/>
      </c>
      <c r="AJ56" s="32">
        <f>IF(OR(AF56&lt;=0,$A56&lt;&gt;J8,J8=0),0,MIN(MAX(0,K8-L8*AF56),MAX(0,AF56-(AI56-AH56))))</f>
        <v/>
      </c>
      <c r="AK56" s="32">
        <f>IF(AF56&lt;=0,0,MIN(AF56,(AI56-AH56)+AJ56))</f>
        <v/>
      </c>
      <c r="AL56" s="32">
        <f>IF(AF56&lt;=0,0,MAX(0,AF56-AK56))</f>
        <v/>
      </c>
      <c r="AM56" s="32">
        <f>IF(OR($A56&gt;TermMonths,C9&lt;&gt;"Y"),0,AS55)</f>
        <v/>
      </c>
      <c r="AN56" s="31">
        <f>IF(AM56&lt;=0,0,IF($A56&lt;=E9,D9,F9))</f>
        <v/>
      </c>
      <c r="AO56" s="32">
        <f>IF(AM56&lt;=0,0,AM56*AN56/DayCount)</f>
        <v/>
      </c>
      <c r="AP56" s="32">
        <f>IF(AM56&lt;=0,0,MIN(AM56+AO56,IF(G9="InterestOnly",AO56,IF(G9="FixedAmount",IF($A56&lt;=E9,H9,I9),IF(OR($A56=1,$A56=E9+1),PMT(AN56/DayCount,MAX(TermMonths-$A56+1,1),-AM56),IF(AP55=0,PMT(AN56/DayCount,MAX(TermMonths-$A56+1,1),-AM56),AP55))))))</f>
        <v/>
      </c>
      <c r="AQ56" s="32">
        <f>IF(OR(AM56&lt;=0,$A56&lt;&gt;J9,J9=0),0,MIN(MAX(0,K9-L9*AM56),MAX(0,AM56-(AP56-AO56))))</f>
        <v/>
      </c>
      <c r="AR56" s="32">
        <f>IF(AM56&lt;=0,0,MIN(AM56,(AP56-AO56)+AQ56))</f>
        <v/>
      </c>
      <c r="AS56" s="32">
        <f>IF(AM56&lt;=0,0,MAX(0,AM56-AR56))</f>
        <v/>
      </c>
    </row>
    <row r="57">
      <c r="A57" s="33" t="n">
        <v>44</v>
      </c>
      <c r="B57" s="34">
        <f>IF(A57&gt;TermMonths,"",EDATE(StartDate,A57-1))</f>
        <v/>
      </c>
      <c r="C57" s="33">
        <f>IF(B57="","",YEAR(B57))</f>
        <v/>
      </c>
      <c r="D57" s="32">
        <f>IF(OR($A57&gt;TermMonths,C4&lt;&gt;"Y"),0,J56)</f>
        <v/>
      </c>
      <c r="E57" s="31">
        <f>IF(D57&lt;=0,0,IF($A57&lt;=E4,D4,F4))</f>
        <v/>
      </c>
      <c r="F57" s="32">
        <f>IF(D57&lt;=0,0,D57*E57/DayCount)</f>
        <v/>
      </c>
      <c r="G57" s="32">
        <f>IF(D57&lt;=0,0,MIN(D57+F57,IF(G4="InterestOnly",F57,IF(G4="FixedAmount",IF($A57&lt;=E4,H4,I4),IF(OR($A57=1,$A57=E4+1),PMT(E57/DayCount,MAX(TermMonths-$A57+1,1),-D57),IF(G56=0,PMT(E57/DayCount,MAX(TermMonths-$A57+1,1),-D57),G56))))))</f>
        <v/>
      </c>
      <c r="H57" s="32">
        <f>IF(OR(D57&lt;=0,$A57&lt;&gt;J4,J4=0),0,MIN(MAX(0,K4-L4*D57),MAX(0,D57-(G57-F57))))</f>
        <v/>
      </c>
      <c r="I57" s="32">
        <f>IF(D57&lt;=0,0,MIN(D57,(G57-F57)+H57))</f>
        <v/>
      </c>
      <c r="J57" s="32">
        <f>IF(D57&lt;=0,0,MAX(0,D57-I57))</f>
        <v/>
      </c>
      <c r="K57" s="32">
        <f>IF(OR($A57&gt;TermMonths,C5&lt;&gt;"Y"),0,Q56)</f>
        <v/>
      </c>
      <c r="L57" s="31">
        <f>IF(K57&lt;=0,0,IF($A57&lt;=E5,D5,F5))</f>
        <v/>
      </c>
      <c r="M57" s="32">
        <f>IF(K57&lt;=0,0,K57*L57/DayCount)</f>
        <v/>
      </c>
      <c r="N57" s="32">
        <f>IF(K57&lt;=0,0,MIN(K57+M57,IF(G5="InterestOnly",M57,IF(G5="FixedAmount",IF($A57&lt;=E5,H5,I5),IF(OR($A57=1,$A57=E5+1),PMT(L57/DayCount,MAX(TermMonths-$A57+1,1),-K57),IF(N56=0,PMT(L57/DayCount,MAX(TermMonths-$A57+1,1),-K57),N56))))))</f>
        <v/>
      </c>
      <c r="O57" s="32">
        <f>IF(OR(K57&lt;=0,$A57&lt;&gt;J5,J5=0),0,MIN(MAX(0,K5-L5*K57),MAX(0,K57-(N57-M57))))</f>
        <v/>
      </c>
      <c r="P57" s="32">
        <f>IF(K57&lt;=0,0,MIN(K57,(N57-M57)+O57))</f>
        <v/>
      </c>
      <c r="Q57" s="32">
        <f>IF(K57&lt;=0,0,MAX(0,K57-P57))</f>
        <v/>
      </c>
      <c r="R57" s="32">
        <f>IF(OR($A57&gt;TermMonths,C6&lt;&gt;"Y"),0,X56)</f>
        <v/>
      </c>
      <c r="S57" s="31">
        <f>IF(R57&lt;=0,0,IF($A57&lt;=E6,D6,F6))</f>
        <v/>
      </c>
      <c r="T57" s="32">
        <f>IF(R57&lt;=0,0,R57*S57/DayCount)</f>
        <v/>
      </c>
      <c r="U57" s="32">
        <f>IF(R57&lt;=0,0,MIN(R57+T57,IF(G6="InterestOnly",T57,IF(G6="FixedAmount",IF($A57&lt;=E6,H6,I6),IF(OR($A57=1,$A57=E6+1),PMT(S57/DayCount,MAX(TermMonths-$A57+1,1),-R57),IF(U56=0,PMT(S57/DayCount,MAX(TermMonths-$A57+1,1),-R57),U56))))))</f>
        <v/>
      </c>
      <c r="V57" s="32">
        <f>IF(OR(R57&lt;=0,$A57&lt;&gt;J6,J6=0),0,MIN(MAX(0,K6-L6*R57),MAX(0,R57-(U57-T57))))</f>
        <v/>
      </c>
      <c r="W57" s="32">
        <f>IF(R57&lt;=0,0,MIN(R57,(U57-T57)+V57))</f>
        <v/>
      </c>
      <c r="X57" s="32">
        <f>IF(R57&lt;=0,0,MAX(0,R57-W57))</f>
        <v/>
      </c>
      <c r="Y57" s="32">
        <f>IF(OR($A57&gt;TermMonths,C7&lt;&gt;"Y"),0,AE56)</f>
        <v/>
      </c>
      <c r="Z57" s="31">
        <f>IF(Y57&lt;=0,0,IF($A57&lt;=E7,D7,F7))</f>
        <v/>
      </c>
      <c r="AA57" s="32">
        <f>IF(Y57&lt;=0,0,Y57*Z57/DayCount)</f>
        <v/>
      </c>
      <c r="AB57" s="32">
        <f>IF(Y57&lt;=0,0,MIN(Y57+AA57,IF(G7="InterestOnly",AA57,IF(G7="FixedAmount",IF($A57&lt;=E7,H7,I7),IF(OR($A57=1,$A57=E7+1),PMT(Z57/DayCount,MAX(TermMonths-$A57+1,1),-Y57),IF(AB56=0,PMT(Z57/DayCount,MAX(TermMonths-$A57+1,1),-Y57),AB56))))))</f>
        <v/>
      </c>
      <c r="AC57" s="32">
        <f>IF(OR(Y57&lt;=0,$A57&lt;&gt;J7,J7=0),0,MIN(MAX(0,K7-L7*Y57),MAX(0,Y57-(AB57-AA57))))</f>
        <v/>
      </c>
      <c r="AD57" s="32">
        <f>IF(Y57&lt;=0,0,MIN(Y57,(AB57-AA57)+AC57))</f>
        <v/>
      </c>
      <c r="AE57" s="32">
        <f>IF(Y57&lt;=0,0,MAX(0,Y57-AD57))</f>
        <v/>
      </c>
      <c r="AF57" s="32">
        <f>IF(OR($A57&gt;TermMonths,C8&lt;&gt;"Y"),0,AL56)</f>
        <v/>
      </c>
      <c r="AG57" s="31">
        <f>IF(AF57&lt;=0,0,IF($A57&lt;=E8,D8,F8))</f>
        <v/>
      </c>
      <c r="AH57" s="32">
        <f>IF(AF57&lt;=0,0,AF57*AG57/DayCount)</f>
        <v/>
      </c>
      <c r="AI57" s="32">
        <f>IF(AF57&lt;=0,0,MIN(AF57+AH57,IF(G8="InterestOnly",AH57,IF(G8="FixedAmount",IF($A57&lt;=E8,H8,I8),IF(OR($A57=1,$A57=E8+1),PMT(AG57/DayCount,MAX(TermMonths-$A57+1,1),-AF57),IF(AI56=0,PMT(AG57/DayCount,MAX(TermMonths-$A57+1,1),-AF57),AI56))))))</f>
        <v/>
      </c>
      <c r="AJ57" s="32">
        <f>IF(OR(AF57&lt;=0,$A57&lt;&gt;J8,J8=0),0,MIN(MAX(0,K8-L8*AF57),MAX(0,AF57-(AI57-AH57))))</f>
        <v/>
      </c>
      <c r="AK57" s="32">
        <f>IF(AF57&lt;=0,0,MIN(AF57,(AI57-AH57)+AJ57))</f>
        <v/>
      </c>
      <c r="AL57" s="32">
        <f>IF(AF57&lt;=0,0,MAX(0,AF57-AK57))</f>
        <v/>
      </c>
      <c r="AM57" s="32">
        <f>IF(OR($A57&gt;TermMonths,C9&lt;&gt;"Y"),0,AS56)</f>
        <v/>
      </c>
      <c r="AN57" s="31">
        <f>IF(AM57&lt;=0,0,IF($A57&lt;=E9,D9,F9))</f>
        <v/>
      </c>
      <c r="AO57" s="32">
        <f>IF(AM57&lt;=0,0,AM57*AN57/DayCount)</f>
        <v/>
      </c>
      <c r="AP57" s="32">
        <f>IF(AM57&lt;=0,0,MIN(AM57+AO57,IF(G9="InterestOnly",AO57,IF(G9="FixedAmount",IF($A57&lt;=E9,H9,I9),IF(OR($A57=1,$A57=E9+1),PMT(AN57/DayCount,MAX(TermMonths-$A57+1,1),-AM57),IF(AP56=0,PMT(AN57/DayCount,MAX(TermMonths-$A57+1,1),-AM57),AP56))))))</f>
        <v/>
      </c>
      <c r="AQ57" s="32">
        <f>IF(OR(AM57&lt;=0,$A57&lt;&gt;J9,J9=0),0,MIN(MAX(0,K9-L9*AM57),MAX(0,AM57-(AP57-AO57))))</f>
        <v/>
      </c>
      <c r="AR57" s="32">
        <f>IF(AM57&lt;=0,0,MIN(AM57,(AP57-AO57)+AQ57))</f>
        <v/>
      </c>
      <c r="AS57" s="32">
        <f>IF(AM57&lt;=0,0,MAX(0,AM57-AR57))</f>
        <v/>
      </c>
    </row>
    <row r="58">
      <c r="A58" s="33" t="n">
        <v>45</v>
      </c>
      <c r="B58" s="34">
        <f>IF(A58&gt;TermMonths,"",EDATE(StartDate,A58-1))</f>
        <v/>
      </c>
      <c r="C58" s="33">
        <f>IF(B58="","",YEAR(B58))</f>
        <v/>
      </c>
      <c r="D58" s="32">
        <f>IF(OR($A58&gt;TermMonths,C4&lt;&gt;"Y"),0,J57)</f>
        <v/>
      </c>
      <c r="E58" s="31">
        <f>IF(D58&lt;=0,0,IF($A58&lt;=E4,D4,F4))</f>
        <v/>
      </c>
      <c r="F58" s="32">
        <f>IF(D58&lt;=0,0,D58*E58/DayCount)</f>
        <v/>
      </c>
      <c r="G58" s="32">
        <f>IF(D58&lt;=0,0,MIN(D58+F58,IF(G4="InterestOnly",F58,IF(G4="FixedAmount",IF($A58&lt;=E4,H4,I4),IF(OR($A58=1,$A58=E4+1),PMT(E58/DayCount,MAX(TermMonths-$A58+1,1),-D58),IF(G57=0,PMT(E58/DayCount,MAX(TermMonths-$A58+1,1),-D58),G57))))))</f>
        <v/>
      </c>
      <c r="H58" s="32">
        <f>IF(OR(D58&lt;=0,$A58&lt;&gt;J4,J4=0),0,MIN(MAX(0,K4-L4*D58),MAX(0,D58-(G58-F58))))</f>
        <v/>
      </c>
      <c r="I58" s="32">
        <f>IF(D58&lt;=0,0,MIN(D58,(G58-F58)+H58))</f>
        <v/>
      </c>
      <c r="J58" s="32">
        <f>IF(D58&lt;=0,0,MAX(0,D58-I58))</f>
        <v/>
      </c>
      <c r="K58" s="32">
        <f>IF(OR($A58&gt;TermMonths,C5&lt;&gt;"Y"),0,Q57)</f>
        <v/>
      </c>
      <c r="L58" s="31">
        <f>IF(K58&lt;=0,0,IF($A58&lt;=E5,D5,F5))</f>
        <v/>
      </c>
      <c r="M58" s="32">
        <f>IF(K58&lt;=0,0,K58*L58/DayCount)</f>
        <v/>
      </c>
      <c r="N58" s="32">
        <f>IF(K58&lt;=0,0,MIN(K58+M58,IF(G5="InterestOnly",M58,IF(G5="FixedAmount",IF($A58&lt;=E5,H5,I5),IF(OR($A58=1,$A58=E5+1),PMT(L58/DayCount,MAX(TermMonths-$A58+1,1),-K58),IF(N57=0,PMT(L58/DayCount,MAX(TermMonths-$A58+1,1),-K58),N57))))))</f>
        <v/>
      </c>
      <c r="O58" s="32">
        <f>IF(OR(K58&lt;=0,$A58&lt;&gt;J5,J5=0),0,MIN(MAX(0,K5-L5*K58),MAX(0,K58-(N58-M58))))</f>
        <v/>
      </c>
      <c r="P58" s="32">
        <f>IF(K58&lt;=0,0,MIN(K58,(N58-M58)+O58))</f>
        <v/>
      </c>
      <c r="Q58" s="32">
        <f>IF(K58&lt;=0,0,MAX(0,K58-P58))</f>
        <v/>
      </c>
      <c r="R58" s="32">
        <f>IF(OR($A58&gt;TermMonths,C6&lt;&gt;"Y"),0,X57)</f>
        <v/>
      </c>
      <c r="S58" s="31">
        <f>IF(R58&lt;=0,0,IF($A58&lt;=E6,D6,F6))</f>
        <v/>
      </c>
      <c r="T58" s="32">
        <f>IF(R58&lt;=0,0,R58*S58/DayCount)</f>
        <v/>
      </c>
      <c r="U58" s="32">
        <f>IF(R58&lt;=0,0,MIN(R58+T58,IF(G6="InterestOnly",T58,IF(G6="FixedAmount",IF($A58&lt;=E6,H6,I6),IF(OR($A58=1,$A58=E6+1),PMT(S58/DayCount,MAX(TermMonths-$A58+1,1),-R58),IF(U57=0,PMT(S58/DayCount,MAX(TermMonths-$A58+1,1),-R58),U57))))))</f>
        <v/>
      </c>
      <c r="V58" s="32">
        <f>IF(OR(R58&lt;=0,$A58&lt;&gt;J6,J6=0),0,MIN(MAX(0,K6-L6*R58),MAX(0,R58-(U58-T58))))</f>
        <v/>
      </c>
      <c r="W58" s="32">
        <f>IF(R58&lt;=0,0,MIN(R58,(U58-T58)+V58))</f>
        <v/>
      </c>
      <c r="X58" s="32">
        <f>IF(R58&lt;=0,0,MAX(0,R58-W58))</f>
        <v/>
      </c>
      <c r="Y58" s="32">
        <f>IF(OR($A58&gt;TermMonths,C7&lt;&gt;"Y"),0,AE57)</f>
        <v/>
      </c>
      <c r="Z58" s="31">
        <f>IF(Y58&lt;=0,0,IF($A58&lt;=E7,D7,F7))</f>
        <v/>
      </c>
      <c r="AA58" s="32">
        <f>IF(Y58&lt;=0,0,Y58*Z58/DayCount)</f>
        <v/>
      </c>
      <c r="AB58" s="32">
        <f>IF(Y58&lt;=0,0,MIN(Y58+AA58,IF(G7="InterestOnly",AA58,IF(G7="FixedAmount",IF($A58&lt;=E7,H7,I7),IF(OR($A58=1,$A58=E7+1),PMT(Z58/DayCount,MAX(TermMonths-$A58+1,1),-Y58),IF(AB57=0,PMT(Z58/DayCount,MAX(TermMonths-$A58+1,1),-Y58),AB57))))))</f>
        <v/>
      </c>
      <c r="AC58" s="32">
        <f>IF(OR(Y58&lt;=0,$A58&lt;&gt;J7,J7=0),0,MIN(MAX(0,K7-L7*Y58),MAX(0,Y58-(AB58-AA58))))</f>
        <v/>
      </c>
      <c r="AD58" s="32">
        <f>IF(Y58&lt;=0,0,MIN(Y58,(AB58-AA58)+AC58))</f>
        <v/>
      </c>
      <c r="AE58" s="32">
        <f>IF(Y58&lt;=0,0,MAX(0,Y58-AD58))</f>
        <v/>
      </c>
      <c r="AF58" s="32">
        <f>IF(OR($A58&gt;TermMonths,C8&lt;&gt;"Y"),0,AL57)</f>
        <v/>
      </c>
      <c r="AG58" s="31">
        <f>IF(AF58&lt;=0,0,IF($A58&lt;=E8,D8,F8))</f>
        <v/>
      </c>
      <c r="AH58" s="32">
        <f>IF(AF58&lt;=0,0,AF58*AG58/DayCount)</f>
        <v/>
      </c>
      <c r="AI58" s="32">
        <f>IF(AF58&lt;=0,0,MIN(AF58+AH58,IF(G8="InterestOnly",AH58,IF(G8="FixedAmount",IF($A58&lt;=E8,H8,I8),IF(OR($A58=1,$A58=E8+1),PMT(AG58/DayCount,MAX(TermMonths-$A58+1,1),-AF58),IF(AI57=0,PMT(AG58/DayCount,MAX(TermMonths-$A58+1,1),-AF58),AI57))))))</f>
        <v/>
      </c>
      <c r="AJ58" s="32">
        <f>IF(OR(AF58&lt;=0,$A58&lt;&gt;J8,J8=0),0,MIN(MAX(0,K8-L8*AF58),MAX(0,AF58-(AI58-AH58))))</f>
        <v/>
      </c>
      <c r="AK58" s="32">
        <f>IF(AF58&lt;=0,0,MIN(AF58,(AI58-AH58)+AJ58))</f>
        <v/>
      </c>
      <c r="AL58" s="32">
        <f>IF(AF58&lt;=0,0,MAX(0,AF58-AK58))</f>
        <v/>
      </c>
      <c r="AM58" s="32">
        <f>IF(OR($A58&gt;TermMonths,C9&lt;&gt;"Y"),0,AS57)</f>
        <v/>
      </c>
      <c r="AN58" s="31">
        <f>IF(AM58&lt;=0,0,IF($A58&lt;=E9,D9,F9))</f>
        <v/>
      </c>
      <c r="AO58" s="32">
        <f>IF(AM58&lt;=0,0,AM58*AN58/DayCount)</f>
        <v/>
      </c>
      <c r="AP58" s="32">
        <f>IF(AM58&lt;=0,0,MIN(AM58+AO58,IF(G9="InterestOnly",AO58,IF(G9="FixedAmount",IF($A58&lt;=E9,H9,I9),IF(OR($A58=1,$A58=E9+1),PMT(AN58/DayCount,MAX(TermMonths-$A58+1,1),-AM58),IF(AP57=0,PMT(AN58/DayCount,MAX(TermMonths-$A58+1,1),-AM58),AP57))))))</f>
        <v/>
      </c>
      <c r="AQ58" s="32">
        <f>IF(OR(AM58&lt;=0,$A58&lt;&gt;J9,J9=0),0,MIN(MAX(0,K9-L9*AM58),MAX(0,AM58-(AP58-AO58))))</f>
        <v/>
      </c>
      <c r="AR58" s="32">
        <f>IF(AM58&lt;=0,0,MIN(AM58,(AP58-AO58)+AQ58))</f>
        <v/>
      </c>
      <c r="AS58" s="32">
        <f>IF(AM58&lt;=0,0,MAX(0,AM58-AR58))</f>
        <v/>
      </c>
    </row>
    <row r="59">
      <c r="A59" s="33" t="n">
        <v>46</v>
      </c>
      <c r="B59" s="34">
        <f>IF(A59&gt;TermMonths,"",EDATE(StartDate,A59-1))</f>
        <v/>
      </c>
      <c r="C59" s="33">
        <f>IF(B59="","",YEAR(B59))</f>
        <v/>
      </c>
      <c r="D59" s="32">
        <f>IF(OR($A59&gt;TermMonths,C4&lt;&gt;"Y"),0,J58)</f>
        <v/>
      </c>
      <c r="E59" s="31">
        <f>IF(D59&lt;=0,0,IF($A59&lt;=E4,D4,F4))</f>
        <v/>
      </c>
      <c r="F59" s="32">
        <f>IF(D59&lt;=0,0,D59*E59/DayCount)</f>
        <v/>
      </c>
      <c r="G59" s="32">
        <f>IF(D59&lt;=0,0,MIN(D59+F59,IF(G4="InterestOnly",F59,IF(G4="FixedAmount",IF($A59&lt;=E4,H4,I4),IF(OR($A59=1,$A59=E4+1),PMT(E59/DayCount,MAX(TermMonths-$A59+1,1),-D59),IF(G58=0,PMT(E59/DayCount,MAX(TermMonths-$A59+1,1),-D59),G58))))))</f>
        <v/>
      </c>
      <c r="H59" s="32">
        <f>IF(OR(D59&lt;=0,$A59&lt;&gt;J4,J4=0),0,MIN(MAX(0,K4-L4*D59),MAX(0,D59-(G59-F59))))</f>
        <v/>
      </c>
      <c r="I59" s="32">
        <f>IF(D59&lt;=0,0,MIN(D59,(G59-F59)+H59))</f>
        <v/>
      </c>
      <c r="J59" s="32">
        <f>IF(D59&lt;=0,0,MAX(0,D59-I59))</f>
        <v/>
      </c>
      <c r="K59" s="32">
        <f>IF(OR($A59&gt;TermMonths,C5&lt;&gt;"Y"),0,Q58)</f>
        <v/>
      </c>
      <c r="L59" s="31">
        <f>IF(K59&lt;=0,0,IF($A59&lt;=E5,D5,F5))</f>
        <v/>
      </c>
      <c r="M59" s="32">
        <f>IF(K59&lt;=0,0,K59*L59/DayCount)</f>
        <v/>
      </c>
      <c r="N59" s="32">
        <f>IF(K59&lt;=0,0,MIN(K59+M59,IF(G5="InterestOnly",M59,IF(G5="FixedAmount",IF($A59&lt;=E5,H5,I5),IF(OR($A59=1,$A59=E5+1),PMT(L59/DayCount,MAX(TermMonths-$A59+1,1),-K59),IF(N58=0,PMT(L59/DayCount,MAX(TermMonths-$A59+1,1),-K59),N58))))))</f>
        <v/>
      </c>
      <c r="O59" s="32">
        <f>IF(OR(K59&lt;=0,$A59&lt;&gt;J5,J5=0),0,MIN(MAX(0,K5-L5*K59),MAX(0,K59-(N59-M59))))</f>
        <v/>
      </c>
      <c r="P59" s="32">
        <f>IF(K59&lt;=0,0,MIN(K59,(N59-M59)+O59))</f>
        <v/>
      </c>
      <c r="Q59" s="32">
        <f>IF(K59&lt;=0,0,MAX(0,K59-P59))</f>
        <v/>
      </c>
      <c r="R59" s="32">
        <f>IF(OR($A59&gt;TermMonths,C6&lt;&gt;"Y"),0,X58)</f>
        <v/>
      </c>
      <c r="S59" s="31">
        <f>IF(R59&lt;=0,0,IF($A59&lt;=E6,D6,F6))</f>
        <v/>
      </c>
      <c r="T59" s="32">
        <f>IF(R59&lt;=0,0,R59*S59/DayCount)</f>
        <v/>
      </c>
      <c r="U59" s="32">
        <f>IF(R59&lt;=0,0,MIN(R59+T59,IF(G6="InterestOnly",T59,IF(G6="FixedAmount",IF($A59&lt;=E6,H6,I6),IF(OR($A59=1,$A59=E6+1),PMT(S59/DayCount,MAX(TermMonths-$A59+1,1),-R59),IF(U58=0,PMT(S59/DayCount,MAX(TermMonths-$A59+1,1),-R59),U58))))))</f>
        <v/>
      </c>
      <c r="V59" s="32">
        <f>IF(OR(R59&lt;=0,$A59&lt;&gt;J6,J6=0),0,MIN(MAX(0,K6-L6*R59),MAX(0,R59-(U59-T59))))</f>
        <v/>
      </c>
      <c r="W59" s="32">
        <f>IF(R59&lt;=0,0,MIN(R59,(U59-T59)+V59))</f>
        <v/>
      </c>
      <c r="X59" s="32">
        <f>IF(R59&lt;=0,0,MAX(0,R59-W59))</f>
        <v/>
      </c>
      <c r="Y59" s="32">
        <f>IF(OR($A59&gt;TermMonths,C7&lt;&gt;"Y"),0,AE58)</f>
        <v/>
      </c>
      <c r="Z59" s="31">
        <f>IF(Y59&lt;=0,0,IF($A59&lt;=E7,D7,F7))</f>
        <v/>
      </c>
      <c r="AA59" s="32">
        <f>IF(Y59&lt;=0,0,Y59*Z59/DayCount)</f>
        <v/>
      </c>
      <c r="AB59" s="32">
        <f>IF(Y59&lt;=0,0,MIN(Y59+AA59,IF(G7="InterestOnly",AA59,IF(G7="FixedAmount",IF($A59&lt;=E7,H7,I7),IF(OR($A59=1,$A59=E7+1),PMT(Z59/DayCount,MAX(TermMonths-$A59+1,1),-Y59),IF(AB58=0,PMT(Z59/DayCount,MAX(TermMonths-$A59+1,1),-Y59),AB58))))))</f>
        <v/>
      </c>
      <c r="AC59" s="32">
        <f>IF(OR(Y59&lt;=0,$A59&lt;&gt;J7,J7=0),0,MIN(MAX(0,K7-L7*Y59),MAX(0,Y59-(AB59-AA59))))</f>
        <v/>
      </c>
      <c r="AD59" s="32">
        <f>IF(Y59&lt;=0,0,MIN(Y59,(AB59-AA59)+AC59))</f>
        <v/>
      </c>
      <c r="AE59" s="32">
        <f>IF(Y59&lt;=0,0,MAX(0,Y59-AD59))</f>
        <v/>
      </c>
      <c r="AF59" s="32">
        <f>IF(OR($A59&gt;TermMonths,C8&lt;&gt;"Y"),0,AL58)</f>
        <v/>
      </c>
      <c r="AG59" s="31">
        <f>IF(AF59&lt;=0,0,IF($A59&lt;=E8,D8,F8))</f>
        <v/>
      </c>
      <c r="AH59" s="32">
        <f>IF(AF59&lt;=0,0,AF59*AG59/DayCount)</f>
        <v/>
      </c>
      <c r="AI59" s="32">
        <f>IF(AF59&lt;=0,0,MIN(AF59+AH59,IF(G8="InterestOnly",AH59,IF(G8="FixedAmount",IF($A59&lt;=E8,H8,I8),IF(OR($A59=1,$A59=E8+1),PMT(AG59/DayCount,MAX(TermMonths-$A59+1,1),-AF59),IF(AI58=0,PMT(AG59/DayCount,MAX(TermMonths-$A59+1,1),-AF59),AI58))))))</f>
        <v/>
      </c>
      <c r="AJ59" s="32">
        <f>IF(OR(AF59&lt;=0,$A59&lt;&gt;J8,J8=0),0,MIN(MAX(0,K8-L8*AF59),MAX(0,AF59-(AI59-AH59))))</f>
        <v/>
      </c>
      <c r="AK59" s="32">
        <f>IF(AF59&lt;=0,0,MIN(AF59,(AI59-AH59)+AJ59))</f>
        <v/>
      </c>
      <c r="AL59" s="32">
        <f>IF(AF59&lt;=0,0,MAX(0,AF59-AK59))</f>
        <v/>
      </c>
      <c r="AM59" s="32">
        <f>IF(OR($A59&gt;TermMonths,C9&lt;&gt;"Y"),0,AS58)</f>
        <v/>
      </c>
      <c r="AN59" s="31">
        <f>IF(AM59&lt;=0,0,IF($A59&lt;=E9,D9,F9))</f>
        <v/>
      </c>
      <c r="AO59" s="32">
        <f>IF(AM59&lt;=0,0,AM59*AN59/DayCount)</f>
        <v/>
      </c>
      <c r="AP59" s="32">
        <f>IF(AM59&lt;=0,0,MIN(AM59+AO59,IF(G9="InterestOnly",AO59,IF(G9="FixedAmount",IF($A59&lt;=E9,H9,I9),IF(OR($A59=1,$A59=E9+1),PMT(AN59/DayCount,MAX(TermMonths-$A59+1,1),-AM59),IF(AP58=0,PMT(AN59/DayCount,MAX(TermMonths-$A59+1,1),-AM59),AP58))))))</f>
        <v/>
      </c>
      <c r="AQ59" s="32">
        <f>IF(OR(AM59&lt;=0,$A59&lt;&gt;J9,J9=0),0,MIN(MAX(0,K9-L9*AM59),MAX(0,AM59-(AP59-AO59))))</f>
        <v/>
      </c>
      <c r="AR59" s="32">
        <f>IF(AM59&lt;=0,0,MIN(AM59,(AP59-AO59)+AQ59))</f>
        <v/>
      </c>
      <c r="AS59" s="32">
        <f>IF(AM59&lt;=0,0,MAX(0,AM59-AR59))</f>
        <v/>
      </c>
    </row>
    <row r="60">
      <c r="A60" s="33" t="n">
        <v>47</v>
      </c>
      <c r="B60" s="34">
        <f>IF(A60&gt;TermMonths,"",EDATE(StartDate,A60-1))</f>
        <v/>
      </c>
      <c r="C60" s="33">
        <f>IF(B60="","",YEAR(B60))</f>
        <v/>
      </c>
      <c r="D60" s="32">
        <f>IF(OR($A60&gt;TermMonths,C4&lt;&gt;"Y"),0,J59)</f>
        <v/>
      </c>
      <c r="E60" s="31">
        <f>IF(D60&lt;=0,0,IF($A60&lt;=E4,D4,F4))</f>
        <v/>
      </c>
      <c r="F60" s="32">
        <f>IF(D60&lt;=0,0,D60*E60/DayCount)</f>
        <v/>
      </c>
      <c r="G60" s="32">
        <f>IF(D60&lt;=0,0,MIN(D60+F60,IF(G4="InterestOnly",F60,IF(G4="FixedAmount",IF($A60&lt;=E4,H4,I4),IF(OR($A60=1,$A60=E4+1),PMT(E60/DayCount,MAX(TermMonths-$A60+1,1),-D60),IF(G59=0,PMT(E60/DayCount,MAX(TermMonths-$A60+1,1),-D60),G59))))))</f>
        <v/>
      </c>
      <c r="H60" s="32">
        <f>IF(OR(D60&lt;=0,$A60&lt;&gt;J4,J4=0),0,MIN(MAX(0,K4-L4*D60),MAX(0,D60-(G60-F60))))</f>
        <v/>
      </c>
      <c r="I60" s="32">
        <f>IF(D60&lt;=0,0,MIN(D60,(G60-F60)+H60))</f>
        <v/>
      </c>
      <c r="J60" s="32">
        <f>IF(D60&lt;=0,0,MAX(0,D60-I60))</f>
        <v/>
      </c>
      <c r="K60" s="32">
        <f>IF(OR($A60&gt;TermMonths,C5&lt;&gt;"Y"),0,Q59)</f>
        <v/>
      </c>
      <c r="L60" s="31">
        <f>IF(K60&lt;=0,0,IF($A60&lt;=E5,D5,F5))</f>
        <v/>
      </c>
      <c r="M60" s="32">
        <f>IF(K60&lt;=0,0,K60*L60/DayCount)</f>
        <v/>
      </c>
      <c r="N60" s="32">
        <f>IF(K60&lt;=0,0,MIN(K60+M60,IF(G5="InterestOnly",M60,IF(G5="FixedAmount",IF($A60&lt;=E5,H5,I5),IF(OR($A60=1,$A60=E5+1),PMT(L60/DayCount,MAX(TermMonths-$A60+1,1),-K60),IF(N59=0,PMT(L60/DayCount,MAX(TermMonths-$A60+1,1),-K60),N59))))))</f>
        <v/>
      </c>
      <c r="O60" s="32">
        <f>IF(OR(K60&lt;=0,$A60&lt;&gt;J5,J5=0),0,MIN(MAX(0,K5-L5*K60),MAX(0,K60-(N60-M60))))</f>
        <v/>
      </c>
      <c r="P60" s="32">
        <f>IF(K60&lt;=0,0,MIN(K60,(N60-M60)+O60))</f>
        <v/>
      </c>
      <c r="Q60" s="32">
        <f>IF(K60&lt;=0,0,MAX(0,K60-P60))</f>
        <v/>
      </c>
      <c r="R60" s="32">
        <f>IF(OR($A60&gt;TermMonths,C6&lt;&gt;"Y"),0,X59)</f>
        <v/>
      </c>
      <c r="S60" s="31">
        <f>IF(R60&lt;=0,0,IF($A60&lt;=E6,D6,F6))</f>
        <v/>
      </c>
      <c r="T60" s="32">
        <f>IF(R60&lt;=0,0,R60*S60/DayCount)</f>
        <v/>
      </c>
      <c r="U60" s="32">
        <f>IF(R60&lt;=0,0,MIN(R60+T60,IF(G6="InterestOnly",T60,IF(G6="FixedAmount",IF($A60&lt;=E6,H6,I6),IF(OR($A60=1,$A60=E6+1),PMT(S60/DayCount,MAX(TermMonths-$A60+1,1),-R60),IF(U59=0,PMT(S60/DayCount,MAX(TermMonths-$A60+1,1),-R60),U59))))))</f>
        <v/>
      </c>
      <c r="V60" s="32">
        <f>IF(OR(R60&lt;=0,$A60&lt;&gt;J6,J6=0),0,MIN(MAX(0,K6-L6*R60),MAX(0,R60-(U60-T60))))</f>
        <v/>
      </c>
      <c r="W60" s="32">
        <f>IF(R60&lt;=0,0,MIN(R60,(U60-T60)+V60))</f>
        <v/>
      </c>
      <c r="X60" s="32">
        <f>IF(R60&lt;=0,0,MAX(0,R60-W60))</f>
        <v/>
      </c>
      <c r="Y60" s="32">
        <f>IF(OR($A60&gt;TermMonths,C7&lt;&gt;"Y"),0,AE59)</f>
        <v/>
      </c>
      <c r="Z60" s="31">
        <f>IF(Y60&lt;=0,0,IF($A60&lt;=E7,D7,F7))</f>
        <v/>
      </c>
      <c r="AA60" s="32">
        <f>IF(Y60&lt;=0,0,Y60*Z60/DayCount)</f>
        <v/>
      </c>
      <c r="AB60" s="32">
        <f>IF(Y60&lt;=0,0,MIN(Y60+AA60,IF(G7="InterestOnly",AA60,IF(G7="FixedAmount",IF($A60&lt;=E7,H7,I7),IF(OR($A60=1,$A60=E7+1),PMT(Z60/DayCount,MAX(TermMonths-$A60+1,1),-Y60),IF(AB59=0,PMT(Z60/DayCount,MAX(TermMonths-$A60+1,1),-Y60),AB59))))))</f>
        <v/>
      </c>
      <c r="AC60" s="32">
        <f>IF(OR(Y60&lt;=0,$A60&lt;&gt;J7,J7=0),0,MIN(MAX(0,K7-L7*Y60),MAX(0,Y60-(AB60-AA60))))</f>
        <v/>
      </c>
      <c r="AD60" s="32">
        <f>IF(Y60&lt;=0,0,MIN(Y60,(AB60-AA60)+AC60))</f>
        <v/>
      </c>
      <c r="AE60" s="32">
        <f>IF(Y60&lt;=0,0,MAX(0,Y60-AD60))</f>
        <v/>
      </c>
      <c r="AF60" s="32">
        <f>IF(OR($A60&gt;TermMonths,C8&lt;&gt;"Y"),0,AL59)</f>
        <v/>
      </c>
      <c r="AG60" s="31">
        <f>IF(AF60&lt;=0,0,IF($A60&lt;=E8,D8,F8))</f>
        <v/>
      </c>
      <c r="AH60" s="32">
        <f>IF(AF60&lt;=0,0,AF60*AG60/DayCount)</f>
        <v/>
      </c>
      <c r="AI60" s="32">
        <f>IF(AF60&lt;=0,0,MIN(AF60+AH60,IF(G8="InterestOnly",AH60,IF(G8="FixedAmount",IF($A60&lt;=E8,H8,I8),IF(OR($A60=1,$A60=E8+1),PMT(AG60/DayCount,MAX(TermMonths-$A60+1,1),-AF60),IF(AI59=0,PMT(AG60/DayCount,MAX(TermMonths-$A60+1,1),-AF60),AI59))))))</f>
        <v/>
      </c>
      <c r="AJ60" s="32">
        <f>IF(OR(AF60&lt;=0,$A60&lt;&gt;J8,J8=0),0,MIN(MAX(0,K8-L8*AF60),MAX(0,AF60-(AI60-AH60))))</f>
        <v/>
      </c>
      <c r="AK60" s="32">
        <f>IF(AF60&lt;=0,0,MIN(AF60,(AI60-AH60)+AJ60))</f>
        <v/>
      </c>
      <c r="AL60" s="32">
        <f>IF(AF60&lt;=0,0,MAX(0,AF60-AK60))</f>
        <v/>
      </c>
      <c r="AM60" s="32">
        <f>IF(OR($A60&gt;TermMonths,C9&lt;&gt;"Y"),0,AS59)</f>
        <v/>
      </c>
      <c r="AN60" s="31">
        <f>IF(AM60&lt;=0,0,IF($A60&lt;=E9,D9,F9))</f>
        <v/>
      </c>
      <c r="AO60" s="32">
        <f>IF(AM60&lt;=0,0,AM60*AN60/DayCount)</f>
        <v/>
      </c>
      <c r="AP60" s="32">
        <f>IF(AM60&lt;=0,0,MIN(AM60+AO60,IF(G9="InterestOnly",AO60,IF(G9="FixedAmount",IF($A60&lt;=E9,H9,I9),IF(OR($A60=1,$A60=E9+1),PMT(AN60/DayCount,MAX(TermMonths-$A60+1,1),-AM60),IF(AP59=0,PMT(AN60/DayCount,MAX(TermMonths-$A60+1,1),-AM60),AP59))))))</f>
        <v/>
      </c>
      <c r="AQ60" s="32">
        <f>IF(OR(AM60&lt;=0,$A60&lt;&gt;J9,J9=0),0,MIN(MAX(0,K9-L9*AM60),MAX(0,AM60-(AP60-AO60))))</f>
        <v/>
      </c>
      <c r="AR60" s="32">
        <f>IF(AM60&lt;=0,0,MIN(AM60,(AP60-AO60)+AQ60))</f>
        <v/>
      </c>
      <c r="AS60" s="32">
        <f>IF(AM60&lt;=0,0,MAX(0,AM60-AR60))</f>
        <v/>
      </c>
    </row>
    <row r="61">
      <c r="A61" s="33" t="n">
        <v>48</v>
      </c>
      <c r="B61" s="34">
        <f>IF(A61&gt;TermMonths,"",EDATE(StartDate,A61-1))</f>
        <v/>
      </c>
      <c r="C61" s="33">
        <f>IF(B61="","",YEAR(B61))</f>
        <v/>
      </c>
      <c r="D61" s="32">
        <f>IF(OR($A61&gt;TermMonths,C4&lt;&gt;"Y"),0,J60)</f>
        <v/>
      </c>
      <c r="E61" s="31">
        <f>IF(D61&lt;=0,0,IF($A61&lt;=E4,D4,F4))</f>
        <v/>
      </c>
      <c r="F61" s="32">
        <f>IF(D61&lt;=0,0,D61*E61/DayCount)</f>
        <v/>
      </c>
      <c r="G61" s="32">
        <f>IF(D61&lt;=0,0,MIN(D61+F61,IF(G4="InterestOnly",F61,IF(G4="FixedAmount",IF($A61&lt;=E4,H4,I4),IF(OR($A61=1,$A61=E4+1),PMT(E61/DayCount,MAX(TermMonths-$A61+1,1),-D61),IF(G60=0,PMT(E61/DayCount,MAX(TermMonths-$A61+1,1),-D61),G60))))))</f>
        <v/>
      </c>
      <c r="H61" s="32">
        <f>IF(OR(D61&lt;=0,$A61&lt;&gt;J4,J4=0),0,MIN(MAX(0,K4-L4*D61),MAX(0,D61-(G61-F61))))</f>
        <v/>
      </c>
      <c r="I61" s="32">
        <f>IF(D61&lt;=0,0,MIN(D61,(G61-F61)+H61))</f>
        <v/>
      </c>
      <c r="J61" s="32">
        <f>IF(D61&lt;=0,0,MAX(0,D61-I61))</f>
        <v/>
      </c>
      <c r="K61" s="32">
        <f>IF(OR($A61&gt;TermMonths,C5&lt;&gt;"Y"),0,Q60)</f>
        <v/>
      </c>
      <c r="L61" s="31">
        <f>IF(K61&lt;=0,0,IF($A61&lt;=E5,D5,F5))</f>
        <v/>
      </c>
      <c r="M61" s="32">
        <f>IF(K61&lt;=0,0,K61*L61/DayCount)</f>
        <v/>
      </c>
      <c r="N61" s="32">
        <f>IF(K61&lt;=0,0,MIN(K61+M61,IF(G5="InterestOnly",M61,IF(G5="FixedAmount",IF($A61&lt;=E5,H5,I5),IF(OR($A61=1,$A61=E5+1),PMT(L61/DayCount,MAX(TermMonths-$A61+1,1),-K61),IF(N60=0,PMT(L61/DayCount,MAX(TermMonths-$A61+1,1),-K61),N60))))))</f>
        <v/>
      </c>
      <c r="O61" s="32">
        <f>IF(OR(K61&lt;=0,$A61&lt;&gt;J5,J5=0),0,MIN(MAX(0,K5-L5*K61),MAX(0,K61-(N61-M61))))</f>
        <v/>
      </c>
      <c r="P61" s="32">
        <f>IF(K61&lt;=0,0,MIN(K61,(N61-M61)+O61))</f>
        <v/>
      </c>
      <c r="Q61" s="32">
        <f>IF(K61&lt;=0,0,MAX(0,K61-P61))</f>
        <v/>
      </c>
      <c r="R61" s="32">
        <f>IF(OR($A61&gt;TermMonths,C6&lt;&gt;"Y"),0,X60)</f>
        <v/>
      </c>
      <c r="S61" s="31">
        <f>IF(R61&lt;=0,0,IF($A61&lt;=E6,D6,F6))</f>
        <v/>
      </c>
      <c r="T61" s="32">
        <f>IF(R61&lt;=0,0,R61*S61/DayCount)</f>
        <v/>
      </c>
      <c r="U61" s="32">
        <f>IF(R61&lt;=0,0,MIN(R61+T61,IF(G6="InterestOnly",T61,IF(G6="FixedAmount",IF($A61&lt;=E6,H6,I6),IF(OR($A61=1,$A61=E6+1),PMT(S61/DayCount,MAX(TermMonths-$A61+1,1),-R61),IF(U60=0,PMT(S61/DayCount,MAX(TermMonths-$A61+1,1),-R61),U60))))))</f>
        <v/>
      </c>
      <c r="V61" s="32">
        <f>IF(OR(R61&lt;=0,$A61&lt;&gt;J6,J6=0),0,MIN(MAX(0,K6-L6*R61),MAX(0,R61-(U61-T61))))</f>
        <v/>
      </c>
      <c r="W61" s="32">
        <f>IF(R61&lt;=0,0,MIN(R61,(U61-T61)+V61))</f>
        <v/>
      </c>
      <c r="X61" s="32">
        <f>IF(R61&lt;=0,0,MAX(0,R61-W61))</f>
        <v/>
      </c>
      <c r="Y61" s="32">
        <f>IF(OR($A61&gt;TermMonths,C7&lt;&gt;"Y"),0,AE60)</f>
        <v/>
      </c>
      <c r="Z61" s="31">
        <f>IF(Y61&lt;=0,0,IF($A61&lt;=E7,D7,F7))</f>
        <v/>
      </c>
      <c r="AA61" s="32">
        <f>IF(Y61&lt;=0,0,Y61*Z61/DayCount)</f>
        <v/>
      </c>
      <c r="AB61" s="32">
        <f>IF(Y61&lt;=0,0,MIN(Y61+AA61,IF(G7="InterestOnly",AA61,IF(G7="FixedAmount",IF($A61&lt;=E7,H7,I7),IF(OR($A61=1,$A61=E7+1),PMT(Z61/DayCount,MAX(TermMonths-$A61+1,1),-Y61),IF(AB60=0,PMT(Z61/DayCount,MAX(TermMonths-$A61+1,1),-Y61),AB60))))))</f>
        <v/>
      </c>
      <c r="AC61" s="32">
        <f>IF(OR(Y61&lt;=0,$A61&lt;&gt;J7,J7=0),0,MIN(MAX(0,K7-L7*Y61),MAX(0,Y61-(AB61-AA61))))</f>
        <v/>
      </c>
      <c r="AD61" s="32">
        <f>IF(Y61&lt;=0,0,MIN(Y61,(AB61-AA61)+AC61))</f>
        <v/>
      </c>
      <c r="AE61" s="32">
        <f>IF(Y61&lt;=0,0,MAX(0,Y61-AD61))</f>
        <v/>
      </c>
      <c r="AF61" s="32">
        <f>IF(OR($A61&gt;TermMonths,C8&lt;&gt;"Y"),0,AL60)</f>
        <v/>
      </c>
      <c r="AG61" s="31">
        <f>IF(AF61&lt;=0,0,IF($A61&lt;=E8,D8,F8))</f>
        <v/>
      </c>
      <c r="AH61" s="32">
        <f>IF(AF61&lt;=0,0,AF61*AG61/DayCount)</f>
        <v/>
      </c>
      <c r="AI61" s="32">
        <f>IF(AF61&lt;=0,0,MIN(AF61+AH61,IF(G8="InterestOnly",AH61,IF(G8="FixedAmount",IF($A61&lt;=E8,H8,I8),IF(OR($A61=1,$A61=E8+1),PMT(AG61/DayCount,MAX(TermMonths-$A61+1,1),-AF61),IF(AI60=0,PMT(AG61/DayCount,MAX(TermMonths-$A61+1,1),-AF61),AI60))))))</f>
        <v/>
      </c>
      <c r="AJ61" s="32">
        <f>IF(OR(AF61&lt;=0,$A61&lt;&gt;J8,J8=0),0,MIN(MAX(0,K8-L8*AF61),MAX(0,AF61-(AI61-AH61))))</f>
        <v/>
      </c>
      <c r="AK61" s="32">
        <f>IF(AF61&lt;=0,0,MIN(AF61,(AI61-AH61)+AJ61))</f>
        <v/>
      </c>
      <c r="AL61" s="32">
        <f>IF(AF61&lt;=0,0,MAX(0,AF61-AK61))</f>
        <v/>
      </c>
      <c r="AM61" s="32">
        <f>IF(OR($A61&gt;TermMonths,C9&lt;&gt;"Y"),0,AS60)</f>
        <v/>
      </c>
      <c r="AN61" s="31">
        <f>IF(AM61&lt;=0,0,IF($A61&lt;=E9,D9,F9))</f>
        <v/>
      </c>
      <c r="AO61" s="32">
        <f>IF(AM61&lt;=0,0,AM61*AN61/DayCount)</f>
        <v/>
      </c>
      <c r="AP61" s="32">
        <f>IF(AM61&lt;=0,0,MIN(AM61+AO61,IF(G9="InterestOnly",AO61,IF(G9="FixedAmount",IF($A61&lt;=E9,H9,I9),IF(OR($A61=1,$A61=E9+1),PMT(AN61/DayCount,MAX(TermMonths-$A61+1,1),-AM61),IF(AP60=0,PMT(AN61/DayCount,MAX(TermMonths-$A61+1,1),-AM61),AP60))))))</f>
        <v/>
      </c>
      <c r="AQ61" s="32">
        <f>IF(OR(AM61&lt;=0,$A61&lt;&gt;J9,J9=0),0,MIN(MAX(0,K9-L9*AM61),MAX(0,AM61-(AP61-AO61))))</f>
        <v/>
      </c>
      <c r="AR61" s="32">
        <f>IF(AM61&lt;=0,0,MIN(AM61,(AP61-AO61)+AQ61))</f>
        <v/>
      </c>
      <c r="AS61" s="32">
        <f>IF(AM61&lt;=0,0,MAX(0,AM61-AR61))</f>
        <v/>
      </c>
    </row>
    <row r="62">
      <c r="A62" s="33" t="n">
        <v>49</v>
      </c>
      <c r="B62" s="34">
        <f>IF(A62&gt;TermMonths,"",EDATE(StartDate,A62-1))</f>
        <v/>
      </c>
      <c r="C62" s="33">
        <f>IF(B62="","",YEAR(B62))</f>
        <v/>
      </c>
      <c r="D62" s="32">
        <f>IF(OR($A62&gt;TermMonths,C4&lt;&gt;"Y"),0,J61)</f>
        <v/>
      </c>
      <c r="E62" s="31">
        <f>IF(D62&lt;=0,0,IF($A62&lt;=E4,D4,F4))</f>
        <v/>
      </c>
      <c r="F62" s="32">
        <f>IF(D62&lt;=0,0,D62*E62/DayCount)</f>
        <v/>
      </c>
      <c r="G62" s="32">
        <f>IF(D62&lt;=0,0,MIN(D62+F62,IF(G4="InterestOnly",F62,IF(G4="FixedAmount",IF($A62&lt;=E4,H4,I4),IF(OR($A62=1,$A62=E4+1),PMT(E62/DayCount,MAX(TermMonths-$A62+1,1),-D62),IF(G61=0,PMT(E62/DayCount,MAX(TermMonths-$A62+1,1),-D62),G61))))))</f>
        <v/>
      </c>
      <c r="H62" s="32">
        <f>IF(OR(D62&lt;=0,$A62&lt;&gt;J4,J4=0),0,MIN(MAX(0,K4-L4*D62),MAX(0,D62-(G62-F62))))</f>
        <v/>
      </c>
      <c r="I62" s="32">
        <f>IF(D62&lt;=0,0,MIN(D62,(G62-F62)+H62))</f>
        <v/>
      </c>
      <c r="J62" s="32">
        <f>IF(D62&lt;=0,0,MAX(0,D62-I62))</f>
        <v/>
      </c>
      <c r="K62" s="32">
        <f>IF(OR($A62&gt;TermMonths,C5&lt;&gt;"Y"),0,Q61)</f>
        <v/>
      </c>
      <c r="L62" s="31">
        <f>IF(K62&lt;=0,0,IF($A62&lt;=E5,D5,F5))</f>
        <v/>
      </c>
      <c r="M62" s="32">
        <f>IF(K62&lt;=0,0,K62*L62/DayCount)</f>
        <v/>
      </c>
      <c r="N62" s="32">
        <f>IF(K62&lt;=0,0,MIN(K62+M62,IF(G5="InterestOnly",M62,IF(G5="FixedAmount",IF($A62&lt;=E5,H5,I5),IF(OR($A62=1,$A62=E5+1),PMT(L62/DayCount,MAX(TermMonths-$A62+1,1),-K62),IF(N61=0,PMT(L62/DayCount,MAX(TermMonths-$A62+1,1),-K62),N61))))))</f>
        <v/>
      </c>
      <c r="O62" s="32">
        <f>IF(OR(K62&lt;=0,$A62&lt;&gt;J5,J5=0),0,MIN(MAX(0,K5-L5*K62),MAX(0,K62-(N62-M62))))</f>
        <v/>
      </c>
      <c r="P62" s="32">
        <f>IF(K62&lt;=0,0,MIN(K62,(N62-M62)+O62))</f>
        <v/>
      </c>
      <c r="Q62" s="32">
        <f>IF(K62&lt;=0,0,MAX(0,K62-P62))</f>
        <v/>
      </c>
      <c r="R62" s="32">
        <f>IF(OR($A62&gt;TermMonths,C6&lt;&gt;"Y"),0,X61)</f>
        <v/>
      </c>
      <c r="S62" s="31">
        <f>IF(R62&lt;=0,0,IF($A62&lt;=E6,D6,F6))</f>
        <v/>
      </c>
      <c r="T62" s="32">
        <f>IF(R62&lt;=0,0,R62*S62/DayCount)</f>
        <v/>
      </c>
      <c r="U62" s="32">
        <f>IF(R62&lt;=0,0,MIN(R62+T62,IF(G6="InterestOnly",T62,IF(G6="FixedAmount",IF($A62&lt;=E6,H6,I6),IF(OR($A62=1,$A62=E6+1),PMT(S62/DayCount,MAX(TermMonths-$A62+1,1),-R62),IF(U61=0,PMT(S62/DayCount,MAX(TermMonths-$A62+1,1),-R62),U61))))))</f>
        <v/>
      </c>
      <c r="V62" s="32">
        <f>IF(OR(R62&lt;=0,$A62&lt;&gt;J6,J6=0),0,MIN(MAX(0,K6-L6*R62),MAX(0,R62-(U62-T62))))</f>
        <v/>
      </c>
      <c r="W62" s="32">
        <f>IF(R62&lt;=0,0,MIN(R62,(U62-T62)+V62))</f>
        <v/>
      </c>
      <c r="X62" s="32">
        <f>IF(R62&lt;=0,0,MAX(0,R62-W62))</f>
        <v/>
      </c>
      <c r="Y62" s="32">
        <f>IF(OR($A62&gt;TermMonths,C7&lt;&gt;"Y"),0,AE61)</f>
        <v/>
      </c>
      <c r="Z62" s="31">
        <f>IF(Y62&lt;=0,0,IF($A62&lt;=E7,D7,F7))</f>
        <v/>
      </c>
      <c r="AA62" s="32">
        <f>IF(Y62&lt;=0,0,Y62*Z62/DayCount)</f>
        <v/>
      </c>
      <c r="AB62" s="32">
        <f>IF(Y62&lt;=0,0,MIN(Y62+AA62,IF(G7="InterestOnly",AA62,IF(G7="FixedAmount",IF($A62&lt;=E7,H7,I7),IF(OR($A62=1,$A62=E7+1),PMT(Z62/DayCount,MAX(TermMonths-$A62+1,1),-Y62),IF(AB61=0,PMT(Z62/DayCount,MAX(TermMonths-$A62+1,1),-Y62),AB61))))))</f>
        <v/>
      </c>
      <c r="AC62" s="32">
        <f>IF(OR(Y62&lt;=0,$A62&lt;&gt;J7,J7=0),0,MIN(MAX(0,K7-L7*Y62),MAX(0,Y62-(AB62-AA62))))</f>
        <v/>
      </c>
      <c r="AD62" s="32">
        <f>IF(Y62&lt;=0,0,MIN(Y62,(AB62-AA62)+AC62))</f>
        <v/>
      </c>
      <c r="AE62" s="32">
        <f>IF(Y62&lt;=0,0,MAX(0,Y62-AD62))</f>
        <v/>
      </c>
      <c r="AF62" s="32">
        <f>IF(OR($A62&gt;TermMonths,C8&lt;&gt;"Y"),0,AL61)</f>
        <v/>
      </c>
      <c r="AG62" s="31">
        <f>IF(AF62&lt;=0,0,IF($A62&lt;=E8,D8,F8))</f>
        <v/>
      </c>
      <c r="AH62" s="32">
        <f>IF(AF62&lt;=0,0,AF62*AG62/DayCount)</f>
        <v/>
      </c>
      <c r="AI62" s="32">
        <f>IF(AF62&lt;=0,0,MIN(AF62+AH62,IF(G8="InterestOnly",AH62,IF(G8="FixedAmount",IF($A62&lt;=E8,H8,I8),IF(OR($A62=1,$A62=E8+1),PMT(AG62/DayCount,MAX(TermMonths-$A62+1,1),-AF62),IF(AI61=0,PMT(AG62/DayCount,MAX(TermMonths-$A62+1,1),-AF62),AI61))))))</f>
        <v/>
      </c>
      <c r="AJ62" s="32">
        <f>IF(OR(AF62&lt;=0,$A62&lt;&gt;J8,J8=0),0,MIN(MAX(0,K8-L8*AF62),MAX(0,AF62-(AI62-AH62))))</f>
        <v/>
      </c>
      <c r="AK62" s="32">
        <f>IF(AF62&lt;=0,0,MIN(AF62,(AI62-AH62)+AJ62))</f>
        <v/>
      </c>
      <c r="AL62" s="32">
        <f>IF(AF62&lt;=0,0,MAX(0,AF62-AK62))</f>
        <v/>
      </c>
      <c r="AM62" s="32">
        <f>IF(OR($A62&gt;TermMonths,C9&lt;&gt;"Y"),0,AS61)</f>
        <v/>
      </c>
      <c r="AN62" s="31">
        <f>IF(AM62&lt;=0,0,IF($A62&lt;=E9,D9,F9))</f>
        <v/>
      </c>
      <c r="AO62" s="32">
        <f>IF(AM62&lt;=0,0,AM62*AN62/DayCount)</f>
        <v/>
      </c>
      <c r="AP62" s="32">
        <f>IF(AM62&lt;=0,0,MIN(AM62+AO62,IF(G9="InterestOnly",AO62,IF(G9="FixedAmount",IF($A62&lt;=E9,H9,I9),IF(OR($A62=1,$A62=E9+1),PMT(AN62/DayCount,MAX(TermMonths-$A62+1,1),-AM62),IF(AP61=0,PMT(AN62/DayCount,MAX(TermMonths-$A62+1,1),-AM62),AP61))))))</f>
        <v/>
      </c>
      <c r="AQ62" s="32">
        <f>IF(OR(AM62&lt;=0,$A62&lt;&gt;J9,J9=0),0,MIN(MAX(0,K9-L9*AM62),MAX(0,AM62-(AP62-AO62))))</f>
        <v/>
      </c>
      <c r="AR62" s="32">
        <f>IF(AM62&lt;=0,0,MIN(AM62,(AP62-AO62)+AQ62))</f>
        <v/>
      </c>
      <c r="AS62" s="32">
        <f>IF(AM62&lt;=0,0,MAX(0,AM62-AR62))</f>
        <v/>
      </c>
    </row>
    <row r="63">
      <c r="A63" s="33" t="n">
        <v>50</v>
      </c>
      <c r="B63" s="34">
        <f>IF(A63&gt;TermMonths,"",EDATE(StartDate,A63-1))</f>
        <v/>
      </c>
      <c r="C63" s="33">
        <f>IF(B63="","",YEAR(B63))</f>
        <v/>
      </c>
      <c r="D63" s="32">
        <f>IF(OR($A63&gt;TermMonths,C4&lt;&gt;"Y"),0,J62)</f>
        <v/>
      </c>
      <c r="E63" s="31">
        <f>IF(D63&lt;=0,0,IF($A63&lt;=E4,D4,F4))</f>
        <v/>
      </c>
      <c r="F63" s="32">
        <f>IF(D63&lt;=0,0,D63*E63/DayCount)</f>
        <v/>
      </c>
      <c r="G63" s="32">
        <f>IF(D63&lt;=0,0,MIN(D63+F63,IF(G4="InterestOnly",F63,IF(G4="FixedAmount",IF($A63&lt;=E4,H4,I4),IF(OR($A63=1,$A63=E4+1),PMT(E63/DayCount,MAX(TermMonths-$A63+1,1),-D63),IF(G62=0,PMT(E63/DayCount,MAX(TermMonths-$A63+1,1),-D63),G62))))))</f>
        <v/>
      </c>
      <c r="H63" s="32">
        <f>IF(OR(D63&lt;=0,$A63&lt;&gt;J4,J4=0),0,MIN(MAX(0,K4-L4*D63),MAX(0,D63-(G63-F63))))</f>
        <v/>
      </c>
      <c r="I63" s="32">
        <f>IF(D63&lt;=0,0,MIN(D63,(G63-F63)+H63))</f>
        <v/>
      </c>
      <c r="J63" s="32">
        <f>IF(D63&lt;=0,0,MAX(0,D63-I63))</f>
        <v/>
      </c>
      <c r="K63" s="32">
        <f>IF(OR($A63&gt;TermMonths,C5&lt;&gt;"Y"),0,Q62)</f>
        <v/>
      </c>
      <c r="L63" s="31">
        <f>IF(K63&lt;=0,0,IF($A63&lt;=E5,D5,F5))</f>
        <v/>
      </c>
      <c r="M63" s="32">
        <f>IF(K63&lt;=0,0,K63*L63/DayCount)</f>
        <v/>
      </c>
      <c r="N63" s="32">
        <f>IF(K63&lt;=0,0,MIN(K63+M63,IF(G5="InterestOnly",M63,IF(G5="FixedAmount",IF($A63&lt;=E5,H5,I5),IF(OR($A63=1,$A63=E5+1),PMT(L63/DayCount,MAX(TermMonths-$A63+1,1),-K63),IF(N62=0,PMT(L63/DayCount,MAX(TermMonths-$A63+1,1),-K63),N62))))))</f>
        <v/>
      </c>
      <c r="O63" s="32">
        <f>IF(OR(K63&lt;=0,$A63&lt;&gt;J5,J5=0),0,MIN(MAX(0,K5-L5*K63),MAX(0,K63-(N63-M63))))</f>
        <v/>
      </c>
      <c r="P63" s="32">
        <f>IF(K63&lt;=0,0,MIN(K63,(N63-M63)+O63))</f>
        <v/>
      </c>
      <c r="Q63" s="32">
        <f>IF(K63&lt;=0,0,MAX(0,K63-P63))</f>
        <v/>
      </c>
      <c r="R63" s="32">
        <f>IF(OR($A63&gt;TermMonths,C6&lt;&gt;"Y"),0,X62)</f>
        <v/>
      </c>
      <c r="S63" s="31">
        <f>IF(R63&lt;=0,0,IF($A63&lt;=E6,D6,F6))</f>
        <v/>
      </c>
      <c r="T63" s="32">
        <f>IF(R63&lt;=0,0,R63*S63/DayCount)</f>
        <v/>
      </c>
      <c r="U63" s="32">
        <f>IF(R63&lt;=0,0,MIN(R63+T63,IF(G6="InterestOnly",T63,IF(G6="FixedAmount",IF($A63&lt;=E6,H6,I6),IF(OR($A63=1,$A63=E6+1),PMT(S63/DayCount,MAX(TermMonths-$A63+1,1),-R63),IF(U62=0,PMT(S63/DayCount,MAX(TermMonths-$A63+1,1),-R63),U62))))))</f>
        <v/>
      </c>
      <c r="V63" s="32">
        <f>IF(OR(R63&lt;=0,$A63&lt;&gt;J6,J6=0),0,MIN(MAX(0,K6-L6*R63),MAX(0,R63-(U63-T63))))</f>
        <v/>
      </c>
      <c r="W63" s="32">
        <f>IF(R63&lt;=0,0,MIN(R63,(U63-T63)+V63))</f>
        <v/>
      </c>
      <c r="X63" s="32">
        <f>IF(R63&lt;=0,0,MAX(0,R63-W63))</f>
        <v/>
      </c>
      <c r="Y63" s="32">
        <f>IF(OR($A63&gt;TermMonths,C7&lt;&gt;"Y"),0,AE62)</f>
        <v/>
      </c>
      <c r="Z63" s="31">
        <f>IF(Y63&lt;=0,0,IF($A63&lt;=E7,D7,F7))</f>
        <v/>
      </c>
      <c r="AA63" s="32">
        <f>IF(Y63&lt;=0,0,Y63*Z63/DayCount)</f>
        <v/>
      </c>
      <c r="AB63" s="32">
        <f>IF(Y63&lt;=0,0,MIN(Y63+AA63,IF(G7="InterestOnly",AA63,IF(G7="FixedAmount",IF($A63&lt;=E7,H7,I7),IF(OR($A63=1,$A63=E7+1),PMT(Z63/DayCount,MAX(TermMonths-$A63+1,1),-Y63),IF(AB62=0,PMT(Z63/DayCount,MAX(TermMonths-$A63+1,1),-Y63),AB62))))))</f>
        <v/>
      </c>
      <c r="AC63" s="32">
        <f>IF(OR(Y63&lt;=0,$A63&lt;&gt;J7,J7=0),0,MIN(MAX(0,K7-L7*Y63),MAX(0,Y63-(AB63-AA63))))</f>
        <v/>
      </c>
      <c r="AD63" s="32">
        <f>IF(Y63&lt;=0,0,MIN(Y63,(AB63-AA63)+AC63))</f>
        <v/>
      </c>
      <c r="AE63" s="32">
        <f>IF(Y63&lt;=0,0,MAX(0,Y63-AD63))</f>
        <v/>
      </c>
      <c r="AF63" s="32">
        <f>IF(OR($A63&gt;TermMonths,C8&lt;&gt;"Y"),0,AL62)</f>
        <v/>
      </c>
      <c r="AG63" s="31">
        <f>IF(AF63&lt;=0,0,IF($A63&lt;=E8,D8,F8))</f>
        <v/>
      </c>
      <c r="AH63" s="32">
        <f>IF(AF63&lt;=0,0,AF63*AG63/DayCount)</f>
        <v/>
      </c>
      <c r="AI63" s="32">
        <f>IF(AF63&lt;=0,0,MIN(AF63+AH63,IF(G8="InterestOnly",AH63,IF(G8="FixedAmount",IF($A63&lt;=E8,H8,I8),IF(OR($A63=1,$A63=E8+1),PMT(AG63/DayCount,MAX(TermMonths-$A63+1,1),-AF63),IF(AI62=0,PMT(AG63/DayCount,MAX(TermMonths-$A63+1,1),-AF63),AI62))))))</f>
        <v/>
      </c>
      <c r="AJ63" s="32">
        <f>IF(OR(AF63&lt;=0,$A63&lt;&gt;J8,J8=0),0,MIN(MAX(0,K8-L8*AF63),MAX(0,AF63-(AI63-AH63))))</f>
        <v/>
      </c>
      <c r="AK63" s="32">
        <f>IF(AF63&lt;=0,0,MIN(AF63,(AI63-AH63)+AJ63))</f>
        <v/>
      </c>
      <c r="AL63" s="32">
        <f>IF(AF63&lt;=0,0,MAX(0,AF63-AK63))</f>
        <v/>
      </c>
      <c r="AM63" s="32">
        <f>IF(OR($A63&gt;TermMonths,C9&lt;&gt;"Y"),0,AS62)</f>
        <v/>
      </c>
      <c r="AN63" s="31">
        <f>IF(AM63&lt;=0,0,IF($A63&lt;=E9,D9,F9))</f>
        <v/>
      </c>
      <c r="AO63" s="32">
        <f>IF(AM63&lt;=0,0,AM63*AN63/DayCount)</f>
        <v/>
      </c>
      <c r="AP63" s="32">
        <f>IF(AM63&lt;=0,0,MIN(AM63+AO63,IF(G9="InterestOnly",AO63,IF(G9="FixedAmount",IF($A63&lt;=E9,H9,I9),IF(OR($A63=1,$A63=E9+1),PMT(AN63/DayCount,MAX(TermMonths-$A63+1,1),-AM63),IF(AP62=0,PMT(AN63/DayCount,MAX(TermMonths-$A63+1,1),-AM63),AP62))))))</f>
        <v/>
      </c>
      <c r="AQ63" s="32">
        <f>IF(OR(AM63&lt;=0,$A63&lt;&gt;J9,J9=0),0,MIN(MAX(0,K9-L9*AM63),MAX(0,AM63-(AP63-AO63))))</f>
        <v/>
      </c>
      <c r="AR63" s="32">
        <f>IF(AM63&lt;=0,0,MIN(AM63,(AP63-AO63)+AQ63))</f>
        <v/>
      </c>
      <c r="AS63" s="32">
        <f>IF(AM63&lt;=0,0,MAX(0,AM63-AR63))</f>
        <v/>
      </c>
    </row>
    <row r="64">
      <c r="A64" s="33" t="n">
        <v>51</v>
      </c>
      <c r="B64" s="34">
        <f>IF(A64&gt;TermMonths,"",EDATE(StartDate,A64-1))</f>
        <v/>
      </c>
      <c r="C64" s="33">
        <f>IF(B64="","",YEAR(B64))</f>
        <v/>
      </c>
      <c r="D64" s="32">
        <f>IF(OR($A64&gt;TermMonths,C4&lt;&gt;"Y"),0,J63)</f>
        <v/>
      </c>
      <c r="E64" s="31">
        <f>IF(D64&lt;=0,0,IF($A64&lt;=E4,D4,F4))</f>
        <v/>
      </c>
      <c r="F64" s="32">
        <f>IF(D64&lt;=0,0,D64*E64/DayCount)</f>
        <v/>
      </c>
      <c r="G64" s="32">
        <f>IF(D64&lt;=0,0,MIN(D64+F64,IF(G4="InterestOnly",F64,IF(G4="FixedAmount",IF($A64&lt;=E4,H4,I4),IF(OR($A64=1,$A64=E4+1),PMT(E64/DayCount,MAX(TermMonths-$A64+1,1),-D64),IF(G63=0,PMT(E64/DayCount,MAX(TermMonths-$A64+1,1),-D64),G63))))))</f>
        <v/>
      </c>
      <c r="H64" s="32">
        <f>IF(OR(D64&lt;=0,$A64&lt;&gt;J4,J4=0),0,MIN(MAX(0,K4-L4*D64),MAX(0,D64-(G64-F64))))</f>
        <v/>
      </c>
      <c r="I64" s="32">
        <f>IF(D64&lt;=0,0,MIN(D64,(G64-F64)+H64))</f>
        <v/>
      </c>
      <c r="J64" s="32">
        <f>IF(D64&lt;=0,0,MAX(0,D64-I64))</f>
        <v/>
      </c>
      <c r="K64" s="32">
        <f>IF(OR($A64&gt;TermMonths,C5&lt;&gt;"Y"),0,Q63)</f>
        <v/>
      </c>
      <c r="L64" s="31">
        <f>IF(K64&lt;=0,0,IF($A64&lt;=E5,D5,F5))</f>
        <v/>
      </c>
      <c r="M64" s="32">
        <f>IF(K64&lt;=0,0,K64*L64/DayCount)</f>
        <v/>
      </c>
      <c r="N64" s="32">
        <f>IF(K64&lt;=0,0,MIN(K64+M64,IF(G5="InterestOnly",M64,IF(G5="FixedAmount",IF($A64&lt;=E5,H5,I5),IF(OR($A64=1,$A64=E5+1),PMT(L64/DayCount,MAX(TermMonths-$A64+1,1),-K64),IF(N63=0,PMT(L64/DayCount,MAX(TermMonths-$A64+1,1),-K64),N63))))))</f>
        <v/>
      </c>
      <c r="O64" s="32">
        <f>IF(OR(K64&lt;=0,$A64&lt;&gt;J5,J5=0),0,MIN(MAX(0,K5-L5*K64),MAX(0,K64-(N64-M64))))</f>
        <v/>
      </c>
      <c r="P64" s="32">
        <f>IF(K64&lt;=0,0,MIN(K64,(N64-M64)+O64))</f>
        <v/>
      </c>
      <c r="Q64" s="32">
        <f>IF(K64&lt;=0,0,MAX(0,K64-P64))</f>
        <v/>
      </c>
      <c r="R64" s="32">
        <f>IF(OR($A64&gt;TermMonths,C6&lt;&gt;"Y"),0,X63)</f>
        <v/>
      </c>
      <c r="S64" s="31">
        <f>IF(R64&lt;=0,0,IF($A64&lt;=E6,D6,F6))</f>
        <v/>
      </c>
      <c r="T64" s="32">
        <f>IF(R64&lt;=0,0,R64*S64/DayCount)</f>
        <v/>
      </c>
      <c r="U64" s="32">
        <f>IF(R64&lt;=0,0,MIN(R64+T64,IF(G6="InterestOnly",T64,IF(G6="FixedAmount",IF($A64&lt;=E6,H6,I6),IF(OR($A64=1,$A64=E6+1),PMT(S64/DayCount,MAX(TermMonths-$A64+1,1),-R64),IF(U63=0,PMT(S64/DayCount,MAX(TermMonths-$A64+1,1),-R64),U63))))))</f>
        <v/>
      </c>
      <c r="V64" s="32">
        <f>IF(OR(R64&lt;=0,$A64&lt;&gt;J6,J6=0),0,MIN(MAX(0,K6-L6*R64),MAX(0,R64-(U64-T64))))</f>
        <v/>
      </c>
      <c r="W64" s="32">
        <f>IF(R64&lt;=0,0,MIN(R64,(U64-T64)+V64))</f>
        <v/>
      </c>
      <c r="X64" s="32">
        <f>IF(R64&lt;=0,0,MAX(0,R64-W64))</f>
        <v/>
      </c>
      <c r="Y64" s="32">
        <f>IF(OR($A64&gt;TermMonths,C7&lt;&gt;"Y"),0,AE63)</f>
        <v/>
      </c>
      <c r="Z64" s="31">
        <f>IF(Y64&lt;=0,0,IF($A64&lt;=E7,D7,F7))</f>
        <v/>
      </c>
      <c r="AA64" s="32">
        <f>IF(Y64&lt;=0,0,Y64*Z64/DayCount)</f>
        <v/>
      </c>
      <c r="AB64" s="32">
        <f>IF(Y64&lt;=0,0,MIN(Y64+AA64,IF(G7="InterestOnly",AA64,IF(G7="FixedAmount",IF($A64&lt;=E7,H7,I7),IF(OR($A64=1,$A64=E7+1),PMT(Z64/DayCount,MAX(TermMonths-$A64+1,1),-Y64),IF(AB63=0,PMT(Z64/DayCount,MAX(TermMonths-$A64+1,1),-Y64),AB63))))))</f>
        <v/>
      </c>
      <c r="AC64" s="32">
        <f>IF(OR(Y64&lt;=0,$A64&lt;&gt;J7,J7=0),0,MIN(MAX(0,K7-L7*Y64),MAX(0,Y64-(AB64-AA64))))</f>
        <v/>
      </c>
      <c r="AD64" s="32">
        <f>IF(Y64&lt;=0,0,MIN(Y64,(AB64-AA64)+AC64))</f>
        <v/>
      </c>
      <c r="AE64" s="32">
        <f>IF(Y64&lt;=0,0,MAX(0,Y64-AD64))</f>
        <v/>
      </c>
      <c r="AF64" s="32">
        <f>IF(OR($A64&gt;TermMonths,C8&lt;&gt;"Y"),0,AL63)</f>
        <v/>
      </c>
      <c r="AG64" s="31">
        <f>IF(AF64&lt;=0,0,IF($A64&lt;=E8,D8,F8))</f>
        <v/>
      </c>
      <c r="AH64" s="32">
        <f>IF(AF64&lt;=0,0,AF64*AG64/DayCount)</f>
        <v/>
      </c>
      <c r="AI64" s="32">
        <f>IF(AF64&lt;=0,0,MIN(AF64+AH64,IF(G8="InterestOnly",AH64,IF(G8="FixedAmount",IF($A64&lt;=E8,H8,I8),IF(OR($A64=1,$A64=E8+1),PMT(AG64/DayCount,MAX(TermMonths-$A64+1,1),-AF64),IF(AI63=0,PMT(AG64/DayCount,MAX(TermMonths-$A64+1,1),-AF64),AI63))))))</f>
        <v/>
      </c>
      <c r="AJ64" s="32">
        <f>IF(OR(AF64&lt;=0,$A64&lt;&gt;J8,J8=0),0,MIN(MAX(0,K8-L8*AF64),MAX(0,AF64-(AI64-AH64))))</f>
        <v/>
      </c>
      <c r="AK64" s="32">
        <f>IF(AF64&lt;=0,0,MIN(AF64,(AI64-AH64)+AJ64))</f>
        <v/>
      </c>
      <c r="AL64" s="32">
        <f>IF(AF64&lt;=0,0,MAX(0,AF64-AK64))</f>
        <v/>
      </c>
      <c r="AM64" s="32">
        <f>IF(OR($A64&gt;TermMonths,C9&lt;&gt;"Y"),0,AS63)</f>
        <v/>
      </c>
      <c r="AN64" s="31">
        <f>IF(AM64&lt;=0,0,IF($A64&lt;=E9,D9,F9))</f>
        <v/>
      </c>
      <c r="AO64" s="32">
        <f>IF(AM64&lt;=0,0,AM64*AN64/DayCount)</f>
        <v/>
      </c>
      <c r="AP64" s="32">
        <f>IF(AM64&lt;=0,0,MIN(AM64+AO64,IF(G9="InterestOnly",AO64,IF(G9="FixedAmount",IF($A64&lt;=E9,H9,I9),IF(OR($A64=1,$A64=E9+1),PMT(AN64/DayCount,MAX(TermMonths-$A64+1,1),-AM64),IF(AP63=0,PMT(AN64/DayCount,MAX(TermMonths-$A64+1,1),-AM64),AP63))))))</f>
        <v/>
      </c>
      <c r="AQ64" s="32">
        <f>IF(OR(AM64&lt;=0,$A64&lt;&gt;J9,J9=0),0,MIN(MAX(0,K9-L9*AM64),MAX(0,AM64-(AP64-AO64))))</f>
        <v/>
      </c>
      <c r="AR64" s="32">
        <f>IF(AM64&lt;=0,0,MIN(AM64,(AP64-AO64)+AQ64))</f>
        <v/>
      </c>
      <c r="AS64" s="32">
        <f>IF(AM64&lt;=0,0,MAX(0,AM64-AR64))</f>
        <v/>
      </c>
    </row>
    <row r="65">
      <c r="A65" s="33" t="n">
        <v>52</v>
      </c>
      <c r="B65" s="34">
        <f>IF(A65&gt;TermMonths,"",EDATE(StartDate,A65-1))</f>
        <v/>
      </c>
      <c r="C65" s="33">
        <f>IF(B65="","",YEAR(B65))</f>
        <v/>
      </c>
      <c r="D65" s="32">
        <f>IF(OR($A65&gt;TermMonths,C4&lt;&gt;"Y"),0,J64)</f>
        <v/>
      </c>
      <c r="E65" s="31">
        <f>IF(D65&lt;=0,0,IF($A65&lt;=E4,D4,F4))</f>
        <v/>
      </c>
      <c r="F65" s="32">
        <f>IF(D65&lt;=0,0,D65*E65/DayCount)</f>
        <v/>
      </c>
      <c r="G65" s="32">
        <f>IF(D65&lt;=0,0,MIN(D65+F65,IF(G4="InterestOnly",F65,IF(G4="FixedAmount",IF($A65&lt;=E4,H4,I4),IF(OR($A65=1,$A65=E4+1),PMT(E65/DayCount,MAX(TermMonths-$A65+1,1),-D65),IF(G64=0,PMT(E65/DayCount,MAX(TermMonths-$A65+1,1),-D65),G64))))))</f>
        <v/>
      </c>
      <c r="H65" s="32">
        <f>IF(OR(D65&lt;=0,$A65&lt;&gt;J4,J4=0),0,MIN(MAX(0,K4-L4*D65),MAX(0,D65-(G65-F65))))</f>
        <v/>
      </c>
      <c r="I65" s="32">
        <f>IF(D65&lt;=0,0,MIN(D65,(G65-F65)+H65))</f>
        <v/>
      </c>
      <c r="J65" s="32">
        <f>IF(D65&lt;=0,0,MAX(0,D65-I65))</f>
        <v/>
      </c>
      <c r="K65" s="32">
        <f>IF(OR($A65&gt;TermMonths,C5&lt;&gt;"Y"),0,Q64)</f>
        <v/>
      </c>
      <c r="L65" s="31">
        <f>IF(K65&lt;=0,0,IF($A65&lt;=E5,D5,F5))</f>
        <v/>
      </c>
      <c r="M65" s="32">
        <f>IF(K65&lt;=0,0,K65*L65/DayCount)</f>
        <v/>
      </c>
      <c r="N65" s="32">
        <f>IF(K65&lt;=0,0,MIN(K65+M65,IF(G5="InterestOnly",M65,IF(G5="FixedAmount",IF($A65&lt;=E5,H5,I5),IF(OR($A65=1,$A65=E5+1),PMT(L65/DayCount,MAX(TermMonths-$A65+1,1),-K65),IF(N64=0,PMT(L65/DayCount,MAX(TermMonths-$A65+1,1),-K65),N64))))))</f>
        <v/>
      </c>
      <c r="O65" s="32">
        <f>IF(OR(K65&lt;=0,$A65&lt;&gt;J5,J5=0),0,MIN(MAX(0,K5-L5*K65),MAX(0,K65-(N65-M65))))</f>
        <v/>
      </c>
      <c r="P65" s="32">
        <f>IF(K65&lt;=0,0,MIN(K65,(N65-M65)+O65))</f>
        <v/>
      </c>
      <c r="Q65" s="32">
        <f>IF(K65&lt;=0,0,MAX(0,K65-P65))</f>
        <v/>
      </c>
      <c r="R65" s="32">
        <f>IF(OR($A65&gt;TermMonths,C6&lt;&gt;"Y"),0,X64)</f>
        <v/>
      </c>
      <c r="S65" s="31">
        <f>IF(R65&lt;=0,0,IF($A65&lt;=E6,D6,F6))</f>
        <v/>
      </c>
      <c r="T65" s="32">
        <f>IF(R65&lt;=0,0,R65*S65/DayCount)</f>
        <v/>
      </c>
      <c r="U65" s="32">
        <f>IF(R65&lt;=0,0,MIN(R65+T65,IF(G6="InterestOnly",T65,IF(G6="FixedAmount",IF($A65&lt;=E6,H6,I6),IF(OR($A65=1,$A65=E6+1),PMT(S65/DayCount,MAX(TermMonths-$A65+1,1),-R65),IF(U64=0,PMT(S65/DayCount,MAX(TermMonths-$A65+1,1),-R65),U64))))))</f>
        <v/>
      </c>
      <c r="V65" s="32">
        <f>IF(OR(R65&lt;=0,$A65&lt;&gt;J6,J6=0),0,MIN(MAX(0,K6-L6*R65),MAX(0,R65-(U65-T65))))</f>
        <v/>
      </c>
      <c r="W65" s="32">
        <f>IF(R65&lt;=0,0,MIN(R65,(U65-T65)+V65))</f>
        <v/>
      </c>
      <c r="X65" s="32">
        <f>IF(R65&lt;=0,0,MAX(0,R65-W65))</f>
        <v/>
      </c>
      <c r="Y65" s="32">
        <f>IF(OR($A65&gt;TermMonths,C7&lt;&gt;"Y"),0,AE64)</f>
        <v/>
      </c>
      <c r="Z65" s="31">
        <f>IF(Y65&lt;=0,0,IF($A65&lt;=E7,D7,F7))</f>
        <v/>
      </c>
      <c r="AA65" s="32">
        <f>IF(Y65&lt;=0,0,Y65*Z65/DayCount)</f>
        <v/>
      </c>
      <c r="AB65" s="32">
        <f>IF(Y65&lt;=0,0,MIN(Y65+AA65,IF(G7="InterestOnly",AA65,IF(G7="FixedAmount",IF($A65&lt;=E7,H7,I7),IF(OR($A65=1,$A65=E7+1),PMT(Z65/DayCount,MAX(TermMonths-$A65+1,1),-Y65),IF(AB64=0,PMT(Z65/DayCount,MAX(TermMonths-$A65+1,1),-Y65),AB64))))))</f>
        <v/>
      </c>
      <c r="AC65" s="32">
        <f>IF(OR(Y65&lt;=0,$A65&lt;&gt;J7,J7=0),0,MIN(MAX(0,K7-L7*Y65),MAX(0,Y65-(AB65-AA65))))</f>
        <v/>
      </c>
      <c r="AD65" s="32">
        <f>IF(Y65&lt;=0,0,MIN(Y65,(AB65-AA65)+AC65))</f>
        <v/>
      </c>
      <c r="AE65" s="32">
        <f>IF(Y65&lt;=0,0,MAX(0,Y65-AD65))</f>
        <v/>
      </c>
      <c r="AF65" s="32">
        <f>IF(OR($A65&gt;TermMonths,C8&lt;&gt;"Y"),0,AL64)</f>
        <v/>
      </c>
      <c r="AG65" s="31">
        <f>IF(AF65&lt;=0,0,IF($A65&lt;=E8,D8,F8))</f>
        <v/>
      </c>
      <c r="AH65" s="32">
        <f>IF(AF65&lt;=0,0,AF65*AG65/DayCount)</f>
        <v/>
      </c>
      <c r="AI65" s="32">
        <f>IF(AF65&lt;=0,0,MIN(AF65+AH65,IF(G8="InterestOnly",AH65,IF(G8="FixedAmount",IF($A65&lt;=E8,H8,I8),IF(OR($A65=1,$A65=E8+1),PMT(AG65/DayCount,MAX(TermMonths-$A65+1,1),-AF65),IF(AI64=0,PMT(AG65/DayCount,MAX(TermMonths-$A65+1,1),-AF65),AI64))))))</f>
        <v/>
      </c>
      <c r="AJ65" s="32">
        <f>IF(OR(AF65&lt;=0,$A65&lt;&gt;J8,J8=0),0,MIN(MAX(0,K8-L8*AF65),MAX(0,AF65-(AI65-AH65))))</f>
        <v/>
      </c>
      <c r="AK65" s="32">
        <f>IF(AF65&lt;=0,0,MIN(AF65,(AI65-AH65)+AJ65))</f>
        <v/>
      </c>
      <c r="AL65" s="32">
        <f>IF(AF65&lt;=0,0,MAX(0,AF65-AK65))</f>
        <v/>
      </c>
      <c r="AM65" s="32">
        <f>IF(OR($A65&gt;TermMonths,C9&lt;&gt;"Y"),0,AS64)</f>
        <v/>
      </c>
      <c r="AN65" s="31">
        <f>IF(AM65&lt;=0,0,IF($A65&lt;=E9,D9,F9))</f>
        <v/>
      </c>
      <c r="AO65" s="32">
        <f>IF(AM65&lt;=0,0,AM65*AN65/DayCount)</f>
        <v/>
      </c>
      <c r="AP65" s="32">
        <f>IF(AM65&lt;=0,0,MIN(AM65+AO65,IF(G9="InterestOnly",AO65,IF(G9="FixedAmount",IF($A65&lt;=E9,H9,I9),IF(OR($A65=1,$A65=E9+1),PMT(AN65/DayCount,MAX(TermMonths-$A65+1,1),-AM65),IF(AP64=0,PMT(AN65/DayCount,MAX(TermMonths-$A65+1,1),-AM65),AP64))))))</f>
        <v/>
      </c>
      <c r="AQ65" s="32">
        <f>IF(OR(AM65&lt;=0,$A65&lt;&gt;J9,J9=0),0,MIN(MAX(0,K9-L9*AM65),MAX(0,AM65-(AP65-AO65))))</f>
        <v/>
      </c>
      <c r="AR65" s="32">
        <f>IF(AM65&lt;=0,0,MIN(AM65,(AP65-AO65)+AQ65))</f>
        <v/>
      </c>
      <c r="AS65" s="32">
        <f>IF(AM65&lt;=0,0,MAX(0,AM65-AR65))</f>
        <v/>
      </c>
    </row>
    <row r="66">
      <c r="A66" s="33" t="n">
        <v>53</v>
      </c>
      <c r="B66" s="34">
        <f>IF(A66&gt;TermMonths,"",EDATE(StartDate,A66-1))</f>
        <v/>
      </c>
      <c r="C66" s="33">
        <f>IF(B66="","",YEAR(B66))</f>
        <v/>
      </c>
      <c r="D66" s="32">
        <f>IF(OR($A66&gt;TermMonths,C4&lt;&gt;"Y"),0,J65)</f>
        <v/>
      </c>
      <c r="E66" s="31">
        <f>IF(D66&lt;=0,0,IF($A66&lt;=E4,D4,F4))</f>
        <v/>
      </c>
      <c r="F66" s="32">
        <f>IF(D66&lt;=0,0,D66*E66/DayCount)</f>
        <v/>
      </c>
      <c r="G66" s="32">
        <f>IF(D66&lt;=0,0,MIN(D66+F66,IF(G4="InterestOnly",F66,IF(G4="FixedAmount",IF($A66&lt;=E4,H4,I4),IF(OR($A66=1,$A66=E4+1),PMT(E66/DayCount,MAX(TermMonths-$A66+1,1),-D66),IF(G65=0,PMT(E66/DayCount,MAX(TermMonths-$A66+1,1),-D66),G65))))))</f>
        <v/>
      </c>
      <c r="H66" s="32">
        <f>IF(OR(D66&lt;=0,$A66&lt;&gt;J4,J4=0),0,MIN(MAX(0,K4-L4*D66),MAX(0,D66-(G66-F66))))</f>
        <v/>
      </c>
      <c r="I66" s="32">
        <f>IF(D66&lt;=0,0,MIN(D66,(G66-F66)+H66))</f>
        <v/>
      </c>
      <c r="J66" s="32">
        <f>IF(D66&lt;=0,0,MAX(0,D66-I66))</f>
        <v/>
      </c>
      <c r="K66" s="32">
        <f>IF(OR($A66&gt;TermMonths,C5&lt;&gt;"Y"),0,Q65)</f>
        <v/>
      </c>
      <c r="L66" s="31">
        <f>IF(K66&lt;=0,0,IF($A66&lt;=E5,D5,F5))</f>
        <v/>
      </c>
      <c r="M66" s="32">
        <f>IF(K66&lt;=0,0,K66*L66/DayCount)</f>
        <v/>
      </c>
      <c r="N66" s="32">
        <f>IF(K66&lt;=0,0,MIN(K66+M66,IF(G5="InterestOnly",M66,IF(G5="FixedAmount",IF($A66&lt;=E5,H5,I5),IF(OR($A66=1,$A66=E5+1),PMT(L66/DayCount,MAX(TermMonths-$A66+1,1),-K66),IF(N65=0,PMT(L66/DayCount,MAX(TermMonths-$A66+1,1),-K66),N65))))))</f>
        <v/>
      </c>
      <c r="O66" s="32">
        <f>IF(OR(K66&lt;=0,$A66&lt;&gt;J5,J5=0),0,MIN(MAX(0,K5-L5*K66),MAX(0,K66-(N66-M66))))</f>
        <v/>
      </c>
      <c r="P66" s="32">
        <f>IF(K66&lt;=0,0,MIN(K66,(N66-M66)+O66))</f>
        <v/>
      </c>
      <c r="Q66" s="32">
        <f>IF(K66&lt;=0,0,MAX(0,K66-P66))</f>
        <v/>
      </c>
      <c r="R66" s="32">
        <f>IF(OR($A66&gt;TermMonths,C6&lt;&gt;"Y"),0,X65)</f>
        <v/>
      </c>
      <c r="S66" s="31">
        <f>IF(R66&lt;=0,0,IF($A66&lt;=E6,D6,F6))</f>
        <v/>
      </c>
      <c r="T66" s="32">
        <f>IF(R66&lt;=0,0,R66*S66/DayCount)</f>
        <v/>
      </c>
      <c r="U66" s="32">
        <f>IF(R66&lt;=0,0,MIN(R66+T66,IF(G6="InterestOnly",T66,IF(G6="FixedAmount",IF($A66&lt;=E6,H6,I6),IF(OR($A66=1,$A66=E6+1),PMT(S66/DayCount,MAX(TermMonths-$A66+1,1),-R66),IF(U65=0,PMT(S66/DayCount,MAX(TermMonths-$A66+1,1),-R66),U65))))))</f>
        <v/>
      </c>
      <c r="V66" s="32">
        <f>IF(OR(R66&lt;=0,$A66&lt;&gt;J6,J6=0),0,MIN(MAX(0,K6-L6*R66),MAX(0,R66-(U66-T66))))</f>
        <v/>
      </c>
      <c r="W66" s="32">
        <f>IF(R66&lt;=0,0,MIN(R66,(U66-T66)+V66))</f>
        <v/>
      </c>
      <c r="X66" s="32">
        <f>IF(R66&lt;=0,0,MAX(0,R66-W66))</f>
        <v/>
      </c>
      <c r="Y66" s="32">
        <f>IF(OR($A66&gt;TermMonths,C7&lt;&gt;"Y"),0,AE65)</f>
        <v/>
      </c>
      <c r="Z66" s="31">
        <f>IF(Y66&lt;=0,0,IF($A66&lt;=E7,D7,F7))</f>
        <v/>
      </c>
      <c r="AA66" s="32">
        <f>IF(Y66&lt;=0,0,Y66*Z66/DayCount)</f>
        <v/>
      </c>
      <c r="AB66" s="32">
        <f>IF(Y66&lt;=0,0,MIN(Y66+AA66,IF(G7="InterestOnly",AA66,IF(G7="FixedAmount",IF($A66&lt;=E7,H7,I7),IF(OR($A66=1,$A66=E7+1),PMT(Z66/DayCount,MAX(TermMonths-$A66+1,1),-Y66),IF(AB65=0,PMT(Z66/DayCount,MAX(TermMonths-$A66+1,1),-Y66),AB65))))))</f>
        <v/>
      </c>
      <c r="AC66" s="32">
        <f>IF(OR(Y66&lt;=0,$A66&lt;&gt;J7,J7=0),0,MIN(MAX(0,K7-L7*Y66),MAX(0,Y66-(AB66-AA66))))</f>
        <v/>
      </c>
      <c r="AD66" s="32">
        <f>IF(Y66&lt;=0,0,MIN(Y66,(AB66-AA66)+AC66))</f>
        <v/>
      </c>
      <c r="AE66" s="32">
        <f>IF(Y66&lt;=0,0,MAX(0,Y66-AD66))</f>
        <v/>
      </c>
      <c r="AF66" s="32">
        <f>IF(OR($A66&gt;TermMonths,C8&lt;&gt;"Y"),0,AL65)</f>
        <v/>
      </c>
      <c r="AG66" s="31">
        <f>IF(AF66&lt;=0,0,IF($A66&lt;=E8,D8,F8))</f>
        <v/>
      </c>
      <c r="AH66" s="32">
        <f>IF(AF66&lt;=0,0,AF66*AG66/DayCount)</f>
        <v/>
      </c>
      <c r="AI66" s="32">
        <f>IF(AF66&lt;=0,0,MIN(AF66+AH66,IF(G8="InterestOnly",AH66,IF(G8="FixedAmount",IF($A66&lt;=E8,H8,I8),IF(OR($A66=1,$A66=E8+1),PMT(AG66/DayCount,MAX(TermMonths-$A66+1,1),-AF66),IF(AI65=0,PMT(AG66/DayCount,MAX(TermMonths-$A66+1,1),-AF66),AI65))))))</f>
        <v/>
      </c>
      <c r="AJ66" s="32">
        <f>IF(OR(AF66&lt;=0,$A66&lt;&gt;J8,J8=0),0,MIN(MAX(0,K8-L8*AF66),MAX(0,AF66-(AI66-AH66))))</f>
        <v/>
      </c>
      <c r="AK66" s="32">
        <f>IF(AF66&lt;=0,0,MIN(AF66,(AI66-AH66)+AJ66))</f>
        <v/>
      </c>
      <c r="AL66" s="32">
        <f>IF(AF66&lt;=0,0,MAX(0,AF66-AK66))</f>
        <v/>
      </c>
      <c r="AM66" s="32">
        <f>IF(OR($A66&gt;TermMonths,C9&lt;&gt;"Y"),0,AS65)</f>
        <v/>
      </c>
      <c r="AN66" s="31">
        <f>IF(AM66&lt;=0,0,IF($A66&lt;=E9,D9,F9))</f>
        <v/>
      </c>
      <c r="AO66" s="32">
        <f>IF(AM66&lt;=0,0,AM66*AN66/DayCount)</f>
        <v/>
      </c>
      <c r="AP66" s="32">
        <f>IF(AM66&lt;=0,0,MIN(AM66+AO66,IF(G9="InterestOnly",AO66,IF(G9="FixedAmount",IF($A66&lt;=E9,H9,I9),IF(OR($A66=1,$A66=E9+1),PMT(AN66/DayCount,MAX(TermMonths-$A66+1,1),-AM66),IF(AP65=0,PMT(AN66/DayCount,MAX(TermMonths-$A66+1,1),-AM66),AP65))))))</f>
        <v/>
      </c>
      <c r="AQ66" s="32">
        <f>IF(OR(AM66&lt;=0,$A66&lt;&gt;J9,J9=0),0,MIN(MAX(0,K9-L9*AM66),MAX(0,AM66-(AP66-AO66))))</f>
        <v/>
      </c>
      <c r="AR66" s="32">
        <f>IF(AM66&lt;=0,0,MIN(AM66,(AP66-AO66)+AQ66))</f>
        <v/>
      </c>
      <c r="AS66" s="32">
        <f>IF(AM66&lt;=0,0,MAX(0,AM66-AR66))</f>
        <v/>
      </c>
    </row>
    <row r="67">
      <c r="A67" s="33" t="n">
        <v>54</v>
      </c>
      <c r="B67" s="34">
        <f>IF(A67&gt;TermMonths,"",EDATE(StartDate,A67-1))</f>
        <v/>
      </c>
      <c r="C67" s="33">
        <f>IF(B67="","",YEAR(B67))</f>
        <v/>
      </c>
      <c r="D67" s="32">
        <f>IF(OR($A67&gt;TermMonths,C4&lt;&gt;"Y"),0,J66)</f>
        <v/>
      </c>
      <c r="E67" s="31">
        <f>IF(D67&lt;=0,0,IF($A67&lt;=E4,D4,F4))</f>
        <v/>
      </c>
      <c r="F67" s="32">
        <f>IF(D67&lt;=0,0,D67*E67/DayCount)</f>
        <v/>
      </c>
      <c r="G67" s="32">
        <f>IF(D67&lt;=0,0,MIN(D67+F67,IF(G4="InterestOnly",F67,IF(G4="FixedAmount",IF($A67&lt;=E4,H4,I4),IF(OR($A67=1,$A67=E4+1),PMT(E67/DayCount,MAX(TermMonths-$A67+1,1),-D67),IF(G66=0,PMT(E67/DayCount,MAX(TermMonths-$A67+1,1),-D67),G66))))))</f>
        <v/>
      </c>
      <c r="H67" s="32">
        <f>IF(OR(D67&lt;=0,$A67&lt;&gt;J4,J4=0),0,MIN(MAX(0,K4-L4*D67),MAX(0,D67-(G67-F67))))</f>
        <v/>
      </c>
      <c r="I67" s="32">
        <f>IF(D67&lt;=0,0,MIN(D67,(G67-F67)+H67))</f>
        <v/>
      </c>
      <c r="J67" s="32">
        <f>IF(D67&lt;=0,0,MAX(0,D67-I67))</f>
        <v/>
      </c>
      <c r="K67" s="32">
        <f>IF(OR($A67&gt;TermMonths,C5&lt;&gt;"Y"),0,Q66)</f>
        <v/>
      </c>
      <c r="L67" s="31">
        <f>IF(K67&lt;=0,0,IF($A67&lt;=E5,D5,F5))</f>
        <v/>
      </c>
      <c r="M67" s="32">
        <f>IF(K67&lt;=0,0,K67*L67/DayCount)</f>
        <v/>
      </c>
      <c r="N67" s="32">
        <f>IF(K67&lt;=0,0,MIN(K67+M67,IF(G5="InterestOnly",M67,IF(G5="FixedAmount",IF($A67&lt;=E5,H5,I5),IF(OR($A67=1,$A67=E5+1),PMT(L67/DayCount,MAX(TermMonths-$A67+1,1),-K67),IF(N66=0,PMT(L67/DayCount,MAX(TermMonths-$A67+1,1),-K67),N66))))))</f>
        <v/>
      </c>
      <c r="O67" s="32">
        <f>IF(OR(K67&lt;=0,$A67&lt;&gt;J5,J5=0),0,MIN(MAX(0,K5-L5*K67),MAX(0,K67-(N67-M67))))</f>
        <v/>
      </c>
      <c r="P67" s="32">
        <f>IF(K67&lt;=0,0,MIN(K67,(N67-M67)+O67))</f>
        <v/>
      </c>
      <c r="Q67" s="32">
        <f>IF(K67&lt;=0,0,MAX(0,K67-P67))</f>
        <v/>
      </c>
      <c r="R67" s="32">
        <f>IF(OR($A67&gt;TermMonths,C6&lt;&gt;"Y"),0,X66)</f>
        <v/>
      </c>
      <c r="S67" s="31">
        <f>IF(R67&lt;=0,0,IF($A67&lt;=E6,D6,F6))</f>
        <v/>
      </c>
      <c r="T67" s="32">
        <f>IF(R67&lt;=0,0,R67*S67/DayCount)</f>
        <v/>
      </c>
      <c r="U67" s="32">
        <f>IF(R67&lt;=0,0,MIN(R67+T67,IF(G6="InterestOnly",T67,IF(G6="FixedAmount",IF($A67&lt;=E6,H6,I6),IF(OR($A67=1,$A67=E6+1),PMT(S67/DayCount,MAX(TermMonths-$A67+1,1),-R67),IF(U66=0,PMT(S67/DayCount,MAX(TermMonths-$A67+1,1),-R67),U66))))))</f>
        <v/>
      </c>
      <c r="V67" s="32">
        <f>IF(OR(R67&lt;=0,$A67&lt;&gt;J6,J6=0),0,MIN(MAX(0,K6-L6*R67),MAX(0,R67-(U67-T67))))</f>
        <v/>
      </c>
      <c r="W67" s="32">
        <f>IF(R67&lt;=0,0,MIN(R67,(U67-T67)+V67))</f>
        <v/>
      </c>
      <c r="X67" s="32">
        <f>IF(R67&lt;=0,0,MAX(0,R67-W67))</f>
        <v/>
      </c>
      <c r="Y67" s="32">
        <f>IF(OR($A67&gt;TermMonths,C7&lt;&gt;"Y"),0,AE66)</f>
        <v/>
      </c>
      <c r="Z67" s="31">
        <f>IF(Y67&lt;=0,0,IF($A67&lt;=E7,D7,F7))</f>
        <v/>
      </c>
      <c r="AA67" s="32">
        <f>IF(Y67&lt;=0,0,Y67*Z67/DayCount)</f>
        <v/>
      </c>
      <c r="AB67" s="32">
        <f>IF(Y67&lt;=0,0,MIN(Y67+AA67,IF(G7="InterestOnly",AA67,IF(G7="FixedAmount",IF($A67&lt;=E7,H7,I7),IF(OR($A67=1,$A67=E7+1),PMT(Z67/DayCount,MAX(TermMonths-$A67+1,1),-Y67),IF(AB66=0,PMT(Z67/DayCount,MAX(TermMonths-$A67+1,1),-Y67),AB66))))))</f>
        <v/>
      </c>
      <c r="AC67" s="32">
        <f>IF(OR(Y67&lt;=0,$A67&lt;&gt;J7,J7=0),0,MIN(MAX(0,K7-L7*Y67),MAX(0,Y67-(AB67-AA67))))</f>
        <v/>
      </c>
      <c r="AD67" s="32">
        <f>IF(Y67&lt;=0,0,MIN(Y67,(AB67-AA67)+AC67))</f>
        <v/>
      </c>
      <c r="AE67" s="32">
        <f>IF(Y67&lt;=0,0,MAX(0,Y67-AD67))</f>
        <v/>
      </c>
      <c r="AF67" s="32">
        <f>IF(OR($A67&gt;TermMonths,C8&lt;&gt;"Y"),0,AL66)</f>
        <v/>
      </c>
      <c r="AG67" s="31">
        <f>IF(AF67&lt;=0,0,IF($A67&lt;=E8,D8,F8))</f>
        <v/>
      </c>
      <c r="AH67" s="32">
        <f>IF(AF67&lt;=0,0,AF67*AG67/DayCount)</f>
        <v/>
      </c>
      <c r="AI67" s="32">
        <f>IF(AF67&lt;=0,0,MIN(AF67+AH67,IF(G8="InterestOnly",AH67,IF(G8="FixedAmount",IF($A67&lt;=E8,H8,I8),IF(OR($A67=1,$A67=E8+1),PMT(AG67/DayCount,MAX(TermMonths-$A67+1,1),-AF67),IF(AI66=0,PMT(AG67/DayCount,MAX(TermMonths-$A67+1,1),-AF67),AI66))))))</f>
        <v/>
      </c>
      <c r="AJ67" s="32">
        <f>IF(OR(AF67&lt;=0,$A67&lt;&gt;J8,J8=0),0,MIN(MAX(0,K8-L8*AF67),MAX(0,AF67-(AI67-AH67))))</f>
        <v/>
      </c>
      <c r="AK67" s="32">
        <f>IF(AF67&lt;=0,0,MIN(AF67,(AI67-AH67)+AJ67))</f>
        <v/>
      </c>
      <c r="AL67" s="32">
        <f>IF(AF67&lt;=0,0,MAX(0,AF67-AK67))</f>
        <v/>
      </c>
      <c r="AM67" s="32">
        <f>IF(OR($A67&gt;TermMonths,C9&lt;&gt;"Y"),0,AS66)</f>
        <v/>
      </c>
      <c r="AN67" s="31">
        <f>IF(AM67&lt;=0,0,IF($A67&lt;=E9,D9,F9))</f>
        <v/>
      </c>
      <c r="AO67" s="32">
        <f>IF(AM67&lt;=0,0,AM67*AN67/DayCount)</f>
        <v/>
      </c>
      <c r="AP67" s="32">
        <f>IF(AM67&lt;=0,0,MIN(AM67+AO67,IF(G9="InterestOnly",AO67,IF(G9="FixedAmount",IF($A67&lt;=E9,H9,I9),IF(OR($A67=1,$A67=E9+1),PMT(AN67/DayCount,MAX(TermMonths-$A67+1,1),-AM67),IF(AP66=0,PMT(AN67/DayCount,MAX(TermMonths-$A67+1,1),-AM67),AP66))))))</f>
        <v/>
      </c>
      <c r="AQ67" s="32">
        <f>IF(OR(AM67&lt;=0,$A67&lt;&gt;J9,J9=0),0,MIN(MAX(0,K9-L9*AM67),MAX(0,AM67-(AP67-AO67))))</f>
        <v/>
      </c>
      <c r="AR67" s="32">
        <f>IF(AM67&lt;=0,0,MIN(AM67,(AP67-AO67)+AQ67))</f>
        <v/>
      </c>
      <c r="AS67" s="32">
        <f>IF(AM67&lt;=0,0,MAX(0,AM67-AR67))</f>
        <v/>
      </c>
    </row>
    <row r="68">
      <c r="A68" s="33" t="n">
        <v>55</v>
      </c>
      <c r="B68" s="34">
        <f>IF(A68&gt;TermMonths,"",EDATE(StartDate,A68-1))</f>
        <v/>
      </c>
      <c r="C68" s="33">
        <f>IF(B68="","",YEAR(B68))</f>
        <v/>
      </c>
      <c r="D68" s="32">
        <f>IF(OR($A68&gt;TermMonths,C4&lt;&gt;"Y"),0,J67)</f>
        <v/>
      </c>
      <c r="E68" s="31">
        <f>IF(D68&lt;=0,0,IF($A68&lt;=E4,D4,F4))</f>
        <v/>
      </c>
      <c r="F68" s="32">
        <f>IF(D68&lt;=0,0,D68*E68/DayCount)</f>
        <v/>
      </c>
      <c r="G68" s="32">
        <f>IF(D68&lt;=0,0,MIN(D68+F68,IF(G4="InterestOnly",F68,IF(G4="FixedAmount",IF($A68&lt;=E4,H4,I4),IF(OR($A68=1,$A68=E4+1),PMT(E68/DayCount,MAX(TermMonths-$A68+1,1),-D68),IF(G67=0,PMT(E68/DayCount,MAX(TermMonths-$A68+1,1),-D68),G67))))))</f>
        <v/>
      </c>
      <c r="H68" s="32">
        <f>IF(OR(D68&lt;=0,$A68&lt;&gt;J4,J4=0),0,MIN(MAX(0,K4-L4*D68),MAX(0,D68-(G68-F68))))</f>
        <v/>
      </c>
      <c r="I68" s="32">
        <f>IF(D68&lt;=0,0,MIN(D68,(G68-F68)+H68))</f>
        <v/>
      </c>
      <c r="J68" s="32">
        <f>IF(D68&lt;=0,0,MAX(0,D68-I68))</f>
        <v/>
      </c>
      <c r="K68" s="32">
        <f>IF(OR($A68&gt;TermMonths,C5&lt;&gt;"Y"),0,Q67)</f>
        <v/>
      </c>
      <c r="L68" s="31">
        <f>IF(K68&lt;=0,0,IF($A68&lt;=E5,D5,F5))</f>
        <v/>
      </c>
      <c r="M68" s="32">
        <f>IF(K68&lt;=0,0,K68*L68/DayCount)</f>
        <v/>
      </c>
      <c r="N68" s="32">
        <f>IF(K68&lt;=0,0,MIN(K68+M68,IF(G5="InterestOnly",M68,IF(G5="FixedAmount",IF($A68&lt;=E5,H5,I5),IF(OR($A68=1,$A68=E5+1),PMT(L68/DayCount,MAX(TermMonths-$A68+1,1),-K68),IF(N67=0,PMT(L68/DayCount,MAX(TermMonths-$A68+1,1),-K68),N67))))))</f>
        <v/>
      </c>
      <c r="O68" s="32">
        <f>IF(OR(K68&lt;=0,$A68&lt;&gt;J5,J5=0),0,MIN(MAX(0,K5-L5*K68),MAX(0,K68-(N68-M68))))</f>
        <v/>
      </c>
      <c r="P68" s="32">
        <f>IF(K68&lt;=0,0,MIN(K68,(N68-M68)+O68))</f>
        <v/>
      </c>
      <c r="Q68" s="32">
        <f>IF(K68&lt;=0,0,MAX(0,K68-P68))</f>
        <v/>
      </c>
      <c r="R68" s="32">
        <f>IF(OR($A68&gt;TermMonths,C6&lt;&gt;"Y"),0,X67)</f>
        <v/>
      </c>
      <c r="S68" s="31">
        <f>IF(R68&lt;=0,0,IF($A68&lt;=E6,D6,F6))</f>
        <v/>
      </c>
      <c r="T68" s="32">
        <f>IF(R68&lt;=0,0,R68*S68/DayCount)</f>
        <v/>
      </c>
      <c r="U68" s="32">
        <f>IF(R68&lt;=0,0,MIN(R68+T68,IF(G6="InterestOnly",T68,IF(G6="FixedAmount",IF($A68&lt;=E6,H6,I6),IF(OR($A68=1,$A68=E6+1),PMT(S68/DayCount,MAX(TermMonths-$A68+1,1),-R68),IF(U67=0,PMT(S68/DayCount,MAX(TermMonths-$A68+1,1),-R68),U67))))))</f>
        <v/>
      </c>
      <c r="V68" s="32">
        <f>IF(OR(R68&lt;=0,$A68&lt;&gt;J6,J6=0),0,MIN(MAX(0,K6-L6*R68),MAX(0,R68-(U68-T68))))</f>
        <v/>
      </c>
      <c r="W68" s="32">
        <f>IF(R68&lt;=0,0,MIN(R68,(U68-T68)+V68))</f>
        <v/>
      </c>
      <c r="X68" s="32">
        <f>IF(R68&lt;=0,0,MAX(0,R68-W68))</f>
        <v/>
      </c>
      <c r="Y68" s="32">
        <f>IF(OR($A68&gt;TermMonths,C7&lt;&gt;"Y"),0,AE67)</f>
        <v/>
      </c>
      <c r="Z68" s="31">
        <f>IF(Y68&lt;=0,0,IF($A68&lt;=E7,D7,F7))</f>
        <v/>
      </c>
      <c r="AA68" s="32">
        <f>IF(Y68&lt;=0,0,Y68*Z68/DayCount)</f>
        <v/>
      </c>
      <c r="AB68" s="32">
        <f>IF(Y68&lt;=0,0,MIN(Y68+AA68,IF(G7="InterestOnly",AA68,IF(G7="FixedAmount",IF($A68&lt;=E7,H7,I7),IF(OR($A68=1,$A68=E7+1),PMT(Z68/DayCount,MAX(TermMonths-$A68+1,1),-Y68),IF(AB67=0,PMT(Z68/DayCount,MAX(TermMonths-$A68+1,1),-Y68),AB67))))))</f>
        <v/>
      </c>
      <c r="AC68" s="32">
        <f>IF(OR(Y68&lt;=0,$A68&lt;&gt;J7,J7=0),0,MIN(MAX(0,K7-L7*Y68),MAX(0,Y68-(AB68-AA68))))</f>
        <v/>
      </c>
      <c r="AD68" s="32">
        <f>IF(Y68&lt;=0,0,MIN(Y68,(AB68-AA68)+AC68))</f>
        <v/>
      </c>
      <c r="AE68" s="32">
        <f>IF(Y68&lt;=0,0,MAX(0,Y68-AD68))</f>
        <v/>
      </c>
      <c r="AF68" s="32">
        <f>IF(OR($A68&gt;TermMonths,C8&lt;&gt;"Y"),0,AL67)</f>
        <v/>
      </c>
      <c r="AG68" s="31">
        <f>IF(AF68&lt;=0,0,IF($A68&lt;=E8,D8,F8))</f>
        <v/>
      </c>
      <c r="AH68" s="32">
        <f>IF(AF68&lt;=0,0,AF68*AG68/DayCount)</f>
        <v/>
      </c>
      <c r="AI68" s="32">
        <f>IF(AF68&lt;=0,0,MIN(AF68+AH68,IF(G8="InterestOnly",AH68,IF(G8="FixedAmount",IF($A68&lt;=E8,H8,I8),IF(OR($A68=1,$A68=E8+1),PMT(AG68/DayCount,MAX(TermMonths-$A68+1,1),-AF68),IF(AI67=0,PMT(AG68/DayCount,MAX(TermMonths-$A68+1,1),-AF68),AI67))))))</f>
        <v/>
      </c>
      <c r="AJ68" s="32">
        <f>IF(OR(AF68&lt;=0,$A68&lt;&gt;J8,J8=0),0,MIN(MAX(0,K8-L8*AF68),MAX(0,AF68-(AI68-AH68))))</f>
        <v/>
      </c>
      <c r="AK68" s="32">
        <f>IF(AF68&lt;=0,0,MIN(AF68,(AI68-AH68)+AJ68))</f>
        <v/>
      </c>
      <c r="AL68" s="32">
        <f>IF(AF68&lt;=0,0,MAX(0,AF68-AK68))</f>
        <v/>
      </c>
      <c r="AM68" s="32">
        <f>IF(OR($A68&gt;TermMonths,C9&lt;&gt;"Y"),0,AS67)</f>
        <v/>
      </c>
      <c r="AN68" s="31">
        <f>IF(AM68&lt;=0,0,IF($A68&lt;=E9,D9,F9))</f>
        <v/>
      </c>
      <c r="AO68" s="32">
        <f>IF(AM68&lt;=0,0,AM68*AN68/DayCount)</f>
        <v/>
      </c>
      <c r="AP68" s="32">
        <f>IF(AM68&lt;=0,0,MIN(AM68+AO68,IF(G9="InterestOnly",AO68,IF(G9="FixedAmount",IF($A68&lt;=E9,H9,I9),IF(OR($A68=1,$A68=E9+1),PMT(AN68/DayCount,MAX(TermMonths-$A68+1,1),-AM68),IF(AP67=0,PMT(AN68/DayCount,MAX(TermMonths-$A68+1,1),-AM68),AP67))))))</f>
        <v/>
      </c>
      <c r="AQ68" s="32">
        <f>IF(OR(AM68&lt;=0,$A68&lt;&gt;J9,J9=0),0,MIN(MAX(0,K9-L9*AM68),MAX(0,AM68-(AP68-AO68))))</f>
        <v/>
      </c>
      <c r="AR68" s="32">
        <f>IF(AM68&lt;=0,0,MIN(AM68,(AP68-AO68)+AQ68))</f>
        <v/>
      </c>
      <c r="AS68" s="32">
        <f>IF(AM68&lt;=0,0,MAX(0,AM68-AR68))</f>
        <v/>
      </c>
    </row>
    <row r="69">
      <c r="A69" s="33" t="n">
        <v>56</v>
      </c>
      <c r="B69" s="34">
        <f>IF(A69&gt;TermMonths,"",EDATE(StartDate,A69-1))</f>
        <v/>
      </c>
      <c r="C69" s="33">
        <f>IF(B69="","",YEAR(B69))</f>
        <v/>
      </c>
      <c r="D69" s="32">
        <f>IF(OR($A69&gt;TermMonths,C4&lt;&gt;"Y"),0,J68)</f>
        <v/>
      </c>
      <c r="E69" s="31">
        <f>IF(D69&lt;=0,0,IF($A69&lt;=E4,D4,F4))</f>
        <v/>
      </c>
      <c r="F69" s="32">
        <f>IF(D69&lt;=0,0,D69*E69/DayCount)</f>
        <v/>
      </c>
      <c r="G69" s="32">
        <f>IF(D69&lt;=0,0,MIN(D69+F69,IF(G4="InterestOnly",F69,IF(G4="FixedAmount",IF($A69&lt;=E4,H4,I4),IF(OR($A69=1,$A69=E4+1),PMT(E69/DayCount,MAX(TermMonths-$A69+1,1),-D69),IF(G68=0,PMT(E69/DayCount,MAX(TermMonths-$A69+1,1),-D69),G68))))))</f>
        <v/>
      </c>
      <c r="H69" s="32">
        <f>IF(OR(D69&lt;=0,$A69&lt;&gt;J4,J4=0),0,MIN(MAX(0,K4-L4*D69),MAX(0,D69-(G69-F69))))</f>
        <v/>
      </c>
      <c r="I69" s="32">
        <f>IF(D69&lt;=0,0,MIN(D69,(G69-F69)+H69))</f>
        <v/>
      </c>
      <c r="J69" s="32">
        <f>IF(D69&lt;=0,0,MAX(0,D69-I69))</f>
        <v/>
      </c>
      <c r="K69" s="32">
        <f>IF(OR($A69&gt;TermMonths,C5&lt;&gt;"Y"),0,Q68)</f>
        <v/>
      </c>
      <c r="L69" s="31">
        <f>IF(K69&lt;=0,0,IF($A69&lt;=E5,D5,F5))</f>
        <v/>
      </c>
      <c r="M69" s="32">
        <f>IF(K69&lt;=0,0,K69*L69/DayCount)</f>
        <v/>
      </c>
      <c r="N69" s="32">
        <f>IF(K69&lt;=0,0,MIN(K69+M69,IF(G5="InterestOnly",M69,IF(G5="FixedAmount",IF($A69&lt;=E5,H5,I5),IF(OR($A69=1,$A69=E5+1),PMT(L69/DayCount,MAX(TermMonths-$A69+1,1),-K69),IF(N68=0,PMT(L69/DayCount,MAX(TermMonths-$A69+1,1),-K69),N68))))))</f>
        <v/>
      </c>
      <c r="O69" s="32">
        <f>IF(OR(K69&lt;=0,$A69&lt;&gt;J5,J5=0),0,MIN(MAX(0,K5-L5*K69),MAX(0,K69-(N69-M69))))</f>
        <v/>
      </c>
      <c r="P69" s="32">
        <f>IF(K69&lt;=0,0,MIN(K69,(N69-M69)+O69))</f>
        <v/>
      </c>
      <c r="Q69" s="32">
        <f>IF(K69&lt;=0,0,MAX(0,K69-P69))</f>
        <v/>
      </c>
      <c r="R69" s="32">
        <f>IF(OR($A69&gt;TermMonths,C6&lt;&gt;"Y"),0,X68)</f>
        <v/>
      </c>
      <c r="S69" s="31">
        <f>IF(R69&lt;=0,0,IF($A69&lt;=E6,D6,F6))</f>
        <v/>
      </c>
      <c r="T69" s="32">
        <f>IF(R69&lt;=0,0,R69*S69/DayCount)</f>
        <v/>
      </c>
      <c r="U69" s="32">
        <f>IF(R69&lt;=0,0,MIN(R69+T69,IF(G6="InterestOnly",T69,IF(G6="FixedAmount",IF($A69&lt;=E6,H6,I6),IF(OR($A69=1,$A69=E6+1),PMT(S69/DayCount,MAX(TermMonths-$A69+1,1),-R69),IF(U68=0,PMT(S69/DayCount,MAX(TermMonths-$A69+1,1),-R69),U68))))))</f>
        <v/>
      </c>
      <c r="V69" s="32">
        <f>IF(OR(R69&lt;=0,$A69&lt;&gt;J6,J6=0),0,MIN(MAX(0,K6-L6*R69),MAX(0,R69-(U69-T69))))</f>
        <v/>
      </c>
      <c r="W69" s="32">
        <f>IF(R69&lt;=0,0,MIN(R69,(U69-T69)+V69))</f>
        <v/>
      </c>
      <c r="X69" s="32">
        <f>IF(R69&lt;=0,0,MAX(0,R69-W69))</f>
        <v/>
      </c>
      <c r="Y69" s="32">
        <f>IF(OR($A69&gt;TermMonths,C7&lt;&gt;"Y"),0,AE68)</f>
        <v/>
      </c>
      <c r="Z69" s="31">
        <f>IF(Y69&lt;=0,0,IF($A69&lt;=E7,D7,F7))</f>
        <v/>
      </c>
      <c r="AA69" s="32">
        <f>IF(Y69&lt;=0,0,Y69*Z69/DayCount)</f>
        <v/>
      </c>
      <c r="AB69" s="32">
        <f>IF(Y69&lt;=0,0,MIN(Y69+AA69,IF(G7="InterestOnly",AA69,IF(G7="FixedAmount",IF($A69&lt;=E7,H7,I7),IF(OR($A69=1,$A69=E7+1),PMT(Z69/DayCount,MAX(TermMonths-$A69+1,1),-Y69),IF(AB68=0,PMT(Z69/DayCount,MAX(TermMonths-$A69+1,1),-Y69),AB68))))))</f>
        <v/>
      </c>
      <c r="AC69" s="32">
        <f>IF(OR(Y69&lt;=0,$A69&lt;&gt;J7,J7=0),0,MIN(MAX(0,K7-L7*Y69),MAX(0,Y69-(AB69-AA69))))</f>
        <v/>
      </c>
      <c r="AD69" s="32">
        <f>IF(Y69&lt;=0,0,MIN(Y69,(AB69-AA69)+AC69))</f>
        <v/>
      </c>
      <c r="AE69" s="32">
        <f>IF(Y69&lt;=0,0,MAX(0,Y69-AD69))</f>
        <v/>
      </c>
      <c r="AF69" s="32">
        <f>IF(OR($A69&gt;TermMonths,C8&lt;&gt;"Y"),0,AL68)</f>
        <v/>
      </c>
      <c r="AG69" s="31">
        <f>IF(AF69&lt;=0,0,IF($A69&lt;=E8,D8,F8))</f>
        <v/>
      </c>
      <c r="AH69" s="32">
        <f>IF(AF69&lt;=0,0,AF69*AG69/DayCount)</f>
        <v/>
      </c>
      <c r="AI69" s="32">
        <f>IF(AF69&lt;=0,0,MIN(AF69+AH69,IF(G8="InterestOnly",AH69,IF(G8="FixedAmount",IF($A69&lt;=E8,H8,I8),IF(OR($A69=1,$A69=E8+1),PMT(AG69/DayCount,MAX(TermMonths-$A69+1,1),-AF69),IF(AI68=0,PMT(AG69/DayCount,MAX(TermMonths-$A69+1,1),-AF69),AI68))))))</f>
        <v/>
      </c>
      <c r="AJ69" s="32">
        <f>IF(OR(AF69&lt;=0,$A69&lt;&gt;J8,J8=0),0,MIN(MAX(0,K8-L8*AF69),MAX(0,AF69-(AI69-AH69))))</f>
        <v/>
      </c>
      <c r="AK69" s="32">
        <f>IF(AF69&lt;=0,0,MIN(AF69,(AI69-AH69)+AJ69))</f>
        <v/>
      </c>
      <c r="AL69" s="32">
        <f>IF(AF69&lt;=0,0,MAX(0,AF69-AK69))</f>
        <v/>
      </c>
      <c r="AM69" s="32">
        <f>IF(OR($A69&gt;TermMonths,C9&lt;&gt;"Y"),0,AS68)</f>
        <v/>
      </c>
      <c r="AN69" s="31">
        <f>IF(AM69&lt;=0,0,IF($A69&lt;=E9,D9,F9))</f>
        <v/>
      </c>
      <c r="AO69" s="32">
        <f>IF(AM69&lt;=0,0,AM69*AN69/DayCount)</f>
        <v/>
      </c>
      <c r="AP69" s="32">
        <f>IF(AM69&lt;=0,0,MIN(AM69+AO69,IF(G9="InterestOnly",AO69,IF(G9="FixedAmount",IF($A69&lt;=E9,H9,I9),IF(OR($A69=1,$A69=E9+1),PMT(AN69/DayCount,MAX(TermMonths-$A69+1,1),-AM69),IF(AP68=0,PMT(AN69/DayCount,MAX(TermMonths-$A69+1,1),-AM69),AP68))))))</f>
        <v/>
      </c>
      <c r="AQ69" s="32">
        <f>IF(OR(AM69&lt;=0,$A69&lt;&gt;J9,J9=0),0,MIN(MAX(0,K9-L9*AM69),MAX(0,AM69-(AP69-AO69))))</f>
        <v/>
      </c>
      <c r="AR69" s="32">
        <f>IF(AM69&lt;=0,0,MIN(AM69,(AP69-AO69)+AQ69))</f>
        <v/>
      </c>
      <c r="AS69" s="32">
        <f>IF(AM69&lt;=0,0,MAX(0,AM69-AR69))</f>
        <v/>
      </c>
    </row>
    <row r="70">
      <c r="A70" s="33" t="n">
        <v>57</v>
      </c>
      <c r="B70" s="34">
        <f>IF(A70&gt;TermMonths,"",EDATE(StartDate,A70-1))</f>
        <v/>
      </c>
      <c r="C70" s="33">
        <f>IF(B70="","",YEAR(B70))</f>
        <v/>
      </c>
      <c r="D70" s="32">
        <f>IF(OR($A70&gt;TermMonths,C4&lt;&gt;"Y"),0,J69)</f>
        <v/>
      </c>
      <c r="E70" s="31">
        <f>IF(D70&lt;=0,0,IF($A70&lt;=E4,D4,F4))</f>
        <v/>
      </c>
      <c r="F70" s="32">
        <f>IF(D70&lt;=0,0,D70*E70/DayCount)</f>
        <v/>
      </c>
      <c r="G70" s="32">
        <f>IF(D70&lt;=0,0,MIN(D70+F70,IF(G4="InterestOnly",F70,IF(G4="FixedAmount",IF($A70&lt;=E4,H4,I4),IF(OR($A70=1,$A70=E4+1),PMT(E70/DayCount,MAX(TermMonths-$A70+1,1),-D70),IF(G69=0,PMT(E70/DayCount,MAX(TermMonths-$A70+1,1),-D70),G69))))))</f>
        <v/>
      </c>
      <c r="H70" s="32">
        <f>IF(OR(D70&lt;=0,$A70&lt;&gt;J4,J4=0),0,MIN(MAX(0,K4-L4*D70),MAX(0,D70-(G70-F70))))</f>
        <v/>
      </c>
      <c r="I70" s="32">
        <f>IF(D70&lt;=0,0,MIN(D70,(G70-F70)+H70))</f>
        <v/>
      </c>
      <c r="J70" s="32">
        <f>IF(D70&lt;=0,0,MAX(0,D70-I70))</f>
        <v/>
      </c>
      <c r="K70" s="32">
        <f>IF(OR($A70&gt;TermMonths,C5&lt;&gt;"Y"),0,Q69)</f>
        <v/>
      </c>
      <c r="L70" s="31">
        <f>IF(K70&lt;=0,0,IF($A70&lt;=E5,D5,F5))</f>
        <v/>
      </c>
      <c r="M70" s="32">
        <f>IF(K70&lt;=0,0,K70*L70/DayCount)</f>
        <v/>
      </c>
      <c r="N70" s="32">
        <f>IF(K70&lt;=0,0,MIN(K70+M70,IF(G5="InterestOnly",M70,IF(G5="FixedAmount",IF($A70&lt;=E5,H5,I5),IF(OR($A70=1,$A70=E5+1),PMT(L70/DayCount,MAX(TermMonths-$A70+1,1),-K70),IF(N69=0,PMT(L70/DayCount,MAX(TermMonths-$A70+1,1),-K70),N69))))))</f>
        <v/>
      </c>
      <c r="O70" s="32">
        <f>IF(OR(K70&lt;=0,$A70&lt;&gt;J5,J5=0),0,MIN(MAX(0,K5-L5*K70),MAX(0,K70-(N70-M70))))</f>
        <v/>
      </c>
      <c r="P70" s="32">
        <f>IF(K70&lt;=0,0,MIN(K70,(N70-M70)+O70))</f>
        <v/>
      </c>
      <c r="Q70" s="32">
        <f>IF(K70&lt;=0,0,MAX(0,K70-P70))</f>
        <v/>
      </c>
      <c r="R70" s="32">
        <f>IF(OR($A70&gt;TermMonths,C6&lt;&gt;"Y"),0,X69)</f>
        <v/>
      </c>
      <c r="S70" s="31">
        <f>IF(R70&lt;=0,0,IF($A70&lt;=E6,D6,F6))</f>
        <v/>
      </c>
      <c r="T70" s="32">
        <f>IF(R70&lt;=0,0,R70*S70/DayCount)</f>
        <v/>
      </c>
      <c r="U70" s="32">
        <f>IF(R70&lt;=0,0,MIN(R70+T70,IF(G6="InterestOnly",T70,IF(G6="FixedAmount",IF($A70&lt;=E6,H6,I6),IF(OR($A70=1,$A70=E6+1),PMT(S70/DayCount,MAX(TermMonths-$A70+1,1),-R70),IF(U69=0,PMT(S70/DayCount,MAX(TermMonths-$A70+1,1),-R70),U69))))))</f>
        <v/>
      </c>
      <c r="V70" s="32">
        <f>IF(OR(R70&lt;=0,$A70&lt;&gt;J6,J6=0),0,MIN(MAX(0,K6-L6*R70),MAX(0,R70-(U70-T70))))</f>
        <v/>
      </c>
      <c r="W70" s="32">
        <f>IF(R70&lt;=0,0,MIN(R70,(U70-T70)+V70))</f>
        <v/>
      </c>
      <c r="X70" s="32">
        <f>IF(R70&lt;=0,0,MAX(0,R70-W70))</f>
        <v/>
      </c>
      <c r="Y70" s="32">
        <f>IF(OR($A70&gt;TermMonths,C7&lt;&gt;"Y"),0,AE69)</f>
        <v/>
      </c>
      <c r="Z70" s="31">
        <f>IF(Y70&lt;=0,0,IF($A70&lt;=E7,D7,F7))</f>
        <v/>
      </c>
      <c r="AA70" s="32">
        <f>IF(Y70&lt;=0,0,Y70*Z70/DayCount)</f>
        <v/>
      </c>
      <c r="AB70" s="32">
        <f>IF(Y70&lt;=0,0,MIN(Y70+AA70,IF(G7="InterestOnly",AA70,IF(G7="FixedAmount",IF($A70&lt;=E7,H7,I7),IF(OR($A70=1,$A70=E7+1),PMT(Z70/DayCount,MAX(TermMonths-$A70+1,1),-Y70),IF(AB69=0,PMT(Z70/DayCount,MAX(TermMonths-$A70+1,1),-Y70),AB69))))))</f>
        <v/>
      </c>
      <c r="AC70" s="32">
        <f>IF(OR(Y70&lt;=0,$A70&lt;&gt;J7,J7=0),0,MIN(MAX(0,K7-L7*Y70),MAX(0,Y70-(AB70-AA70))))</f>
        <v/>
      </c>
      <c r="AD70" s="32">
        <f>IF(Y70&lt;=0,0,MIN(Y70,(AB70-AA70)+AC70))</f>
        <v/>
      </c>
      <c r="AE70" s="32">
        <f>IF(Y70&lt;=0,0,MAX(0,Y70-AD70))</f>
        <v/>
      </c>
      <c r="AF70" s="32">
        <f>IF(OR($A70&gt;TermMonths,C8&lt;&gt;"Y"),0,AL69)</f>
        <v/>
      </c>
      <c r="AG70" s="31">
        <f>IF(AF70&lt;=0,0,IF($A70&lt;=E8,D8,F8))</f>
        <v/>
      </c>
      <c r="AH70" s="32">
        <f>IF(AF70&lt;=0,0,AF70*AG70/DayCount)</f>
        <v/>
      </c>
      <c r="AI70" s="32">
        <f>IF(AF70&lt;=0,0,MIN(AF70+AH70,IF(G8="InterestOnly",AH70,IF(G8="FixedAmount",IF($A70&lt;=E8,H8,I8),IF(OR($A70=1,$A70=E8+1),PMT(AG70/DayCount,MAX(TermMonths-$A70+1,1),-AF70),IF(AI69=0,PMT(AG70/DayCount,MAX(TermMonths-$A70+1,1),-AF70),AI69))))))</f>
        <v/>
      </c>
      <c r="AJ70" s="32">
        <f>IF(OR(AF70&lt;=0,$A70&lt;&gt;J8,J8=0),0,MIN(MAX(0,K8-L8*AF70),MAX(0,AF70-(AI70-AH70))))</f>
        <v/>
      </c>
      <c r="AK70" s="32">
        <f>IF(AF70&lt;=0,0,MIN(AF70,(AI70-AH70)+AJ70))</f>
        <v/>
      </c>
      <c r="AL70" s="32">
        <f>IF(AF70&lt;=0,0,MAX(0,AF70-AK70))</f>
        <v/>
      </c>
      <c r="AM70" s="32">
        <f>IF(OR($A70&gt;TermMonths,C9&lt;&gt;"Y"),0,AS69)</f>
        <v/>
      </c>
      <c r="AN70" s="31">
        <f>IF(AM70&lt;=0,0,IF($A70&lt;=E9,D9,F9))</f>
        <v/>
      </c>
      <c r="AO70" s="32">
        <f>IF(AM70&lt;=0,0,AM70*AN70/DayCount)</f>
        <v/>
      </c>
      <c r="AP70" s="32">
        <f>IF(AM70&lt;=0,0,MIN(AM70+AO70,IF(G9="InterestOnly",AO70,IF(G9="FixedAmount",IF($A70&lt;=E9,H9,I9),IF(OR($A70=1,$A70=E9+1),PMT(AN70/DayCount,MAX(TermMonths-$A70+1,1),-AM70),IF(AP69=0,PMT(AN70/DayCount,MAX(TermMonths-$A70+1,1),-AM70),AP69))))))</f>
        <v/>
      </c>
      <c r="AQ70" s="32">
        <f>IF(OR(AM70&lt;=0,$A70&lt;&gt;J9,J9=0),0,MIN(MAX(0,K9-L9*AM70),MAX(0,AM70-(AP70-AO70))))</f>
        <v/>
      </c>
      <c r="AR70" s="32">
        <f>IF(AM70&lt;=0,0,MIN(AM70,(AP70-AO70)+AQ70))</f>
        <v/>
      </c>
      <c r="AS70" s="32">
        <f>IF(AM70&lt;=0,0,MAX(0,AM70-AR70))</f>
        <v/>
      </c>
    </row>
    <row r="71">
      <c r="A71" s="33" t="n">
        <v>58</v>
      </c>
      <c r="B71" s="34">
        <f>IF(A71&gt;TermMonths,"",EDATE(StartDate,A71-1))</f>
        <v/>
      </c>
      <c r="C71" s="33">
        <f>IF(B71="","",YEAR(B71))</f>
        <v/>
      </c>
      <c r="D71" s="32">
        <f>IF(OR($A71&gt;TermMonths,C4&lt;&gt;"Y"),0,J70)</f>
        <v/>
      </c>
      <c r="E71" s="31">
        <f>IF(D71&lt;=0,0,IF($A71&lt;=E4,D4,F4))</f>
        <v/>
      </c>
      <c r="F71" s="32">
        <f>IF(D71&lt;=0,0,D71*E71/DayCount)</f>
        <v/>
      </c>
      <c r="G71" s="32">
        <f>IF(D71&lt;=0,0,MIN(D71+F71,IF(G4="InterestOnly",F71,IF(G4="FixedAmount",IF($A71&lt;=E4,H4,I4),IF(OR($A71=1,$A71=E4+1),PMT(E71/DayCount,MAX(TermMonths-$A71+1,1),-D71),IF(G70=0,PMT(E71/DayCount,MAX(TermMonths-$A71+1,1),-D71),G70))))))</f>
        <v/>
      </c>
      <c r="H71" s="32">
        <f>IF(OR(D71&lt;=0,$A71&lt;&gt;J4,J4=0),0,MIN(MAX(0,K4-L4*D71),MAX(0,D71-(G71-F71))))</f>
        <v/>
      </c>
      <c r="I71" s="32">
        <f>IF(D71&lt;=0,0,MIN(D71,(G71-F71)+H71))</f>
        <v/>
      </c>
      <c r="J71" s="32">
        <f>IF(D71&lt;=0,0,MAX(0,D71-I71))</f>
        <v/>
      </c>
      <c r="K71" s="32">
        <f>IF(OR($A71&gt;TermMonths,C5&lt;&gt;"Y"),0,Q70)</f>
        <v/>
      </c>
      <c r="L71" s="31">
        <f>IF(K71&lt;=0,0,IF($A71&lt;=E5,D5,F5))</f>
        <v/>
      </c>
      <c r="M71" s="32">
        <f>IF(K71&lt;=0,0,K71*L71/DayCount)</f>
        <v/>
      </c>
      <c r="N71" s="32">
        <f>IF(K71&lt;=0,0,MIN(K71+M71,IF(G5="InterestOnly",M71,IF(G5="FixedAmount",IF($A71&lt;=E5,H5,I5),IF(OR($A71=1,$A71=E5+1),PMT(L71/DayCount,MAX(TermMonths-$A71+1,1),-K71),IF(N70=0,PMT(L71/DayCount,MAX(TermMonths-$A71+1,1),-K71),N70))))))</f>
        <v/>
      </c>
      <c r="O71" s="32">
        <f>IF(OR(K71&lt;=0,$A71&lt;&gt;J5,J5=0),0,MIN(MAX(0,K5-L5*K71),MAX(0,K71-(N71-M71))))</f>
        <v/>
      </c>
      <c r="P71" s="32">
        <f>IF(K71&lt;=0,0,MIN(K71,(N71-M71)+O71))</f>
        <v/>
      </c>
      <c r="Q71" s="32">
        <f>IF(K71&lt;=0,0,MAX(0,K71-P71))</f>
        <v/>
      </c>
      <c r="R71" s="32">
        <f>IF(OR($A71&gt;TermMonths,C6&lt;&gt;"Y"),0,X70)</f>
        <v/>
      </c>
      <c r="S71" s="31">
        <f>IF(R71&lt;=0,0,IF($A71&lt;=E6,D6,F6))</f>
        <v/>
      </c>
      <c r="T71" s="32">
        <f>IF(R71&lt;=0,0,R71*S71/DayCount)</f>
        <v/>
      </c>
      <c r="U71" s="32">
        <f>IF(R71&lt;=0,0,MIN(R71+T71,IF(G6="InterestOnly",T71,IF(G6="FixedAmount",IF($A71&lt;=E6,H6,I6),IF(OR($A71=1,$A71=E6+1),PMT(S71/DayCount,MAX(TermMonths-$A71+1,1),-R71),IF(U70=0,PMT(S71/DayCount,MAX(TermMonths-$A71+1,1),-R71),U70))))))</f>
        <v/>
      </c>
      <c r="V71" s="32">
        <f>IF(OR(R71&lt;=0,$A71&lt;&gt;J6,J6=0),0,MIN(MAX(0,K6-L6*R71),MAX(0,R71-(U71-T71))))</f>
        <v/>
      </c>
      <c r="W71" s="32">
        <f>IF(R71&lt;=0,0,MIN(R71,(U71-T71)+V71))</f>
        <v/>
      </c>
      <c r="X71" s="32">
        <f>IF(R71&lt;=0,0,MAX(0,R71-W71))</f>
        <v/>
      </c>
      <c r="Y71" s="32">
        <f>IF(OR($A71&gt;TermMonths,C7&lt;&gt;"Y"),0,AE70)</f>
        <v/>
      </c>
      <c r="Z71" s="31">
        <f>IF(Y71&lt;=0,0,IF($A71&lt;=E7,D7,F7))</f>
        <v/>
      </c>
      <c r="AA71" s="32">
        <f>IF(Y71&lt;=0,0,Y71*Z71/DayCount)</f>
        <v/>
      </c>
      <c r="AB71" s="32">
        <f>IF(Y71&lt;=0,0,MIN(Y71+AA71,IF(G7="InterestOnly",AA71,IF(G7="FixedAmount",IF($A71&lt;=E7,H7,I7),IF(OR($A71=1,$A71=E7+1),PMT(Z71/DayCount,MAX(TermMonths-$A71+1,1),-Y71),IF(AB70=0,PMT(Z71/DayCount,MAX(TermMonths-$A71+1,1),-Y71),AB70))))))</f>
        <v/>
      </c>
      <c r="AC71" s="32">
        <f>IF(OR(Y71&lt;=0,$A71&lt;&gt;J7,J7=0),0,MIN(MAX(0,K7-L7*Y71),MAX(0,Y71-(AB71-AA71))))</f>
        <v/>
      </c>
      <c r="AD71" s="32">
        <f>IF(Y71&lt;=0,0,MIN(Y71,(AB71-AA71)+AC71))</f>
        <v/>
      </c>
      <c r="AE71" s="32">
        <f>IF(Y71&lt;=0,0,MAX(0,Y71-AD71))</f>
        <v/>
      </c>
      <c r="AF71" s="32">
        <f>IF(OR($A71&gt;TermMonths,C8&lt;&gt;"Y"),0,AL70)</f>
        <v/>
      </c>
      <c r="AG71" s="31">
        <f>IF(AF71&lt;=0,0,IF($A71&lt;=E8,D8,F8))</f>
        <v/>
      </c>
      <c r="AH71" s="32">
        <f>IF(AF71&lt;=0,0,AF71*AG71/DayCount)</f>
        <v/>
      </c>
      <c r="AI71" s="32">
        <f>IF(AF71&lt;=0,0,MIN(AF71+AH71,IF(G8="InterestOnly",AH71,IF(G8="FixedAmount",IF($A71&lt;=E8,H8,I8),IF(OR($A71=1,$A71=E8+1),PMT(AG71/DayCount,MAX(TermMonths-$A71+1,1),-AF71),IF(AI70=0,PMT(AG71/DayCount,MAX(TermMonths-$A71+1,1),-AF71),AI70))))))</f>
        <v/>
      </c>
      <c r="AJ71" s="32">
        <f>IF(OR(AF71&lt;=0,$A71&lt;&gt;J8,J8=0),0,MIN(MAX(0,K8-L8*AF71),MAX(0,AF71-(AI71-AH71))))</f>
        <v/>
      </c>
      <c r="AK71" s="32">
        <f>IF(AF71&lt;=0,0,MIN(AF71,(AI71-AH71)+AJ71))</f>
        <v/>
      </c>
      <c r="AL71" s="32">
        <f>IF(AF71&lt;=0,0,MAX(0,AF71-AK71))</f>
        <v/>
      </c>
      <c r="AM71" s="32">
        <f>IF(OR($A71&gt;TermMonths,C9&lt;&gt;"Y"),0,AS70)</f>
        <v/>
      </c>
      <c r="AN71" s="31">
        <f>IF(AM71&lt;=0,0,IF($A71&lt;=E9,D9,F9))</f>
        <v/>
      </c>
      <c r="AO71" s="32">
        <f>IF(AM71&lt;=0,0,AM71*AN71/DayCount)</f>
        <v/>
      </c>
      <c r="AP71" s="32">
        <f>IF(AM71&lt;=0,0,MIN(AM71+AO71,IF(G9="InterestOnly",AO71,IF(G9="FixedAmount",IF($A71&lt;=E9,H9,I9),IF(OR($A71=1,$A71=E9+1),PMT(AN71/DayCount,MAX(TermMonths-$A71+1,1),-AM71),IF(AP70=0,PMT(AN71/DayCount,MAX(TermMonths-$A71+1,1),-AM71),AP70))))))</f>
        <v/>
      </c>
      <c r="AQ71" s="32">
        <f>IF(OR(AM71&lt;=0,$A71&lt;&gt;J9,J9=0),0,MIN(MAX(0,K9-L9*AM71),MAX(0,AM71-(AP71-AO71))))</f>
        <v/>
      </c>
      <c r="AR71" s="32">
        <f>IF(AM71&lt;=0,0,MIN(AM71,(AP71-AO71)+AQ71))</f>
        <v/>
      </c>
      <c r="AS71" s="32">
        <f>IF(AM71&lt;=0,0,MAX(0,AM71-AR71))</f>
        <v/>
      </c>
    </row>
    <row r="72">
      <c r="A72" s="33" t="n">
        <v>59</v>
      </c>
      <c r="B72" s="34">
        <f>IF(A72&gt;TermMonths,"",EDATE(StartDate,A72-1))</f>
        <v/>
      </c>
      <c r="C72" s="33">
        <f>IF(B72="","",YEAR(B72))</f>
        <v/>
      </c>
      <c r="D72" s="32">
        <f>IF(OR($A72&gt;TermMonths,C4&lt;&gt;"Y"),0,J71)</f>
        <v/>
      </c>
      <c r="E72" s="31">
        <f>IF(D72&lt;=0,0,IF($A72&lt;=E4,D4,F4))</f>
        <v/>
      </c>
      <c r="F72" s="32">
        <f>IF(D72&lt;=0,0,D72*E72/DayCount)</f>
        <v/>
      </c>
      <c r="G72" s="32">
        <f>IF(D72&lt;=0,0,MIN(D72+F72,IF(G4="InterestOnly",F72,IF(G4="FixedAmount",IF($A72&lt;=E4,H4,I4),IF(OR($A72=1,$A72=E4+1),PMT(E72/DayCount,MAX(TermMonths-$A72+1,1),-D72),IF(G71=0,PMT(E72/DayCount,MAX(TermMonths-$A72+1,1),-D72),G71))))))</f>
        <v/>
      </c>
      <c r="H72" s="32">
        <f>IF(OR(D72&lt;=0,$A72&lt;&gt;J4,J4=0),0,MIN(MAX(0,K4-L4*D72),MAX(0,D72-(G72-F72))))</f>
        <v/>
      </c>
      <c r="I72" s="32">
        <f>IF(D72&lt;=0,0,MIN(D72,(G72-F72)+H72))</f>
        <v/>
      </c>
      <c r="J72" s="32">
        <f>IF(D72&lt;=0,0,MAX(0,D72-I72))</f>
        <v/>
      </c>
      <c r="K72" s="32">
        <f>IF(OR($A72&gt;TermMonths,C5&lt;&gt;"Y"),0,Q71)</f>
        <v/>
      </c>
      <c r="L72" s="31">
        <f>IF(K72&lt;=0,0,IF($A72&lt;=E5,D5,F5))</f>
        <v/>
      </c>
      <c r="M72" s="32">
        <f>IF(K72&lt;=0,0,K72*L72/DayCount)</f>
        <v/>
      </c>
      <c r="N72" s="32">
        <f>IF(K72&lt;=0,0,MIN(K72+M72,IF(G5="InterestOnly",M72,IF(G5="FixedAmount",IF($A72&lt;=E5,H5,I5),IF(OR($A72=1,$A72=E5+1),PMT(L72/DayCount,MAX(TermMonths-$A72+1,1),-K72),IF(N71=0,PMT(L72/DayCount,MAX(TermMonths-$A72+1,1),-K72),N71))))))</f>
        <v/>
      </c>
      <c r="O72" s="32">
        <f>IF(OR(K72&lt;=0,$A72&lt;&gt;J5,J5=0),0,MIN(MAX(0,K5-L5*K72),MAX(0,K72-(N72-M72))))</f>
        <v/>
      </c>
      <c r="P72" s="32">
        <f>IF(K72&lt;=0,0,MIN(K72,(N72-M72)+O72))</f>
        <v/>
      </c>
      <c r="Q72" s="32">
        <f>IF(K72&lt;=0,0,MAX(0,K72-P72))</f>
        <v/>
      </c>
      <c r="R72" s="32">
        <f>IF(OR($A72&gt;TermMonths,C6&lt;&gt;"Y"),0,X71)</f>
        <v/>
      </c>
      <c r="S72" s="31">
        <f>IF(R72&lt;=0,0,IF($A72&lt;=E6,D6,F6))</f>
        <v/>
      </c>
      <c r="T72" s="32">
        <f>IF(R72&lt;=0,0,R72*S72/DayCount)</f>
        <v/>
      </c>
      <c r="U72" s="32">
        <f>IF(R72&lt;=0,0,MIN(R72+T72,IF(G6="InterestOnly",T72,IF(G6="FixedAmount",IF($A72&lt;=E6,H6,I6),IF(OR($A72=1,$A72=E6+1),PMT(S72/DayCount,MAX(TermMonths-$A72+1,1),-R72),IF(U71=0,PMT(S72/DayCount,MAX(TermMonths-$A72+1,1),-R72),U71))))))</f>
        <v/>
      </c>
      <c r="V72" s="32">
        <f>IF(OR(R72&lt;=0,$A72&lt;&gt;J6,J6=0),0,MIN(MAX(0,K6-L6*R72),MAX(0,R72-(U72-T72))))</f>
        <v/>
      </c>
      <c r="W72" s="32">
        <f>IF(R72&lt;=0,0,MIN(R72,(U72-T72)+V72))</f>
        <v/>
      </c>
      <c r="X72" s="32">
        <f>IF(R72&lt;=0,0,MAX(0,R72-W72))</f>
        <v/>
      </c>
      <c r="Y72" s="32">
        <f>IF(OR($A72&gt;TermMonths,C7&lt;&gt;"Y"),0,AE71)</f>
        <v/>
      </c>
      <c r="Z72" s="31">
        <f>IF(Y72&lt;=0,0,IF($A72&lt;=E7,D7,F7))</f>
        <v/>
      </c>
      <c r="AA72" s="32">
        <f>IF(Y72&lt;=0,0,Y72*Z72/DayCount)</f>
        <v/>
      </c>
      <c r="AB72" s="32">
        <f>IF(Y72&lt;=0,0,MIN(Y72+AA72,IF(G7="InterestOnly",AA72,IF(G7="FixedAmount",IF($A72&lt;=E7,H7,I7),IF(OR($A72=1,$A72=E7+1),PMT(Z72/DayCount,MAX(TermMonths-$A72+1,1),-Y72),IF(AB71=0,PMT(Z72/DayCount,MAX(TermMonths-$A72+1,1),-Y72),AB71))))))</f>
        <v/>
      </c>
      <c r="AC72" s="32">
        <f>IF(OR(Y72&lt;=0,$A72&lt;&gt;J7,J7=0),0,MIN(MAX(0,K7-L7*Y72),MAX(0,Y72-(AB72-AA72))))</f>
        <v/>
      </c>
      <c r="AD72" s="32">
        <f>IF(Y72&lt;=0,0,MIN(Y72,(AB72-AA72)+AC72))</f>
        <v/>
      </c>
      <c r="AE72" s="32">
        <f>IF(Y72&lt;=0,0,MAX(0,Y72-AD72))</f>
        <v/>
      </c>
      <c r="AF72" s="32">
        <f>IF(OR($A72&gt;TermMonths,C8&lt;&gt;"Y"),0,AL71)</f>
        <v/>
      </c>
      <c r="AG72" s="31">
        <f>IF(AF72&lt;=0,0,IF($A72&lt;=E8,D8,F8))</f>
        <v/>
      </c>
      <c r="AH72" s="32">
        <f>IF(AF72&lt;=0,0,AF72*AG72/DayCount)</f>
        <v/>
      </c>
      <c r="AI72" s="32">
        <f>IF(AF72&lt;=0,0,MIN(AF72+AH72,IF(G8="InterestOnly",AH72,IF(G8="FixedAmount",IF($A72&lt;=E8,H8,I8),IF(OR($A72=1,$A72=E8+1),PMT(AG72/DayCount,MAX(TermMonths-$A72+1,1),-AF72),IF(AI71=0,PMT(AG72/DayCount,MAX(TermMonths-$A72+1,1),-AF72),AI71))))))</f>
        <v/>
      </c>
      <c r="AJ72" s="32">
        <f>IF(OR(AF72&lt;=0,$A72&lt;&gt;J8,J8=0),0,MIN(MAX(0,K8-L8*AF72),MAX(0,AF72-(AI72-AH72))))</f>
        <v/>
      </c>
      <c r="AK72" s="32">
        <f>IF(AF72&lt;=0,0,MIN(AF72,(AI72-AH72)+AJ72))</f>
        <v/>
      </c>
      <c r="AL72" s="32">
        <f>IF(AF72&lt;=0,0,MAX(0,AF72-AK72))</f>
        <v/>
      </c>
      <c r="AM72" s="32">
        <f>IF(OR($A72&gt;TermMonths,C9&lt;&gt;"Y"),0,AS71)</f>
        <v/>
      </c>
      <c r="AN72" s="31">
        <f>IF(AM72&lt;=0,0,IF($A72&lt;=E9,D9,F9))</f>
        <v/>
      </c>
      <c r="AO72" s="32">
        <f>IF(AM72&lt;=0,0,AM72*AN72/DayCount)</f>
        <v/>
      </c>
      <c r="AP72" s="32">
        <f>IF(AM72&lt;=0,0,MIN(AM72+AO72,IF(G9="InterestOnly",AO72,IF(G9="FixedAmount",IF($A72&lt;=E9,H9,I9),IF(OR($A72=1,$A72=E9+1),PMT(AN72/DayCount,MAX(TermMonths-$A72+1,1),-AM72),IF(AP71=0,PMT(AN72/DayCount,MAX(TermMonths-$A72+1,1),-AM72),AP71))))))</f>
        <v/>
      </c>
      <c r="AQ72" s="32">
        <f>IF(OR(AM72&lt;=0,$A72&lt;&gt;J9,J9=0),0,MIN(MAX(0,K9-L9*AM72),MAX(0,AM72-(AP72-AO72))))</f>
        <v/>
      </c>
      <c r="AR72" s="32">
        <f>IF(AM72&lt;=0,0,MIN(AM72,(AP72-AO72)+AQ72))</f>
        <v/>
      </c>
      <c r="AS72" s="32">
        <f>IF(AM72&lt;=0,0,MAX(0,AM72-AR72))</f>
        <v/>
      </c>
    </row>
    <row r="73">
      <c r="A73" s="33" t="n">
        <v>60</v>
      </c>
      <c r="B73" s="34">
        <f>IF(A73&gt;TermMonths,"",EDATE(StartDate,A73-1))</f>
        <v/>
      </c>
      <c r="C73" s="33">
        <f>IF(B73="","",YEAR(B73))</f>
        <v/>
      </c>
      <c r="D73" s="32">
        <f>IF(OR($A73&gt;TermMonths,C4&lt;&gt;"Y"),0,J72)</f>
        <v/>
      </c>
      <c r="E73" s="31">
        <f>IF(D73&lt;=0,0,IF($A73&lt;=E4,D4,F4))</f>
        <v/>
      </c>
      <c r="F73" s="32">
        <f>IF(D73&lt;=0,0,D73*E73/DayCount)</f>
        <v/>
      </c>
      <c r="G73" s="32">
        <f>IF(D73&lt;=0,0,MIN(D73+F73,IF(G4="InterestOnly",F73,IF(G4="FixedAmount",IF($A73&lt;=E4,H4,I4),IF(OR($A73=1,$A73=E4+1),PMT(E73/DayCount,MAX(TermMonths-$A73+1,1),-D73),IF(G72=0,PMT(E73/DayCount,MAX(TermMonths-$A73+1,1),-D73),G72))))))</f>
        <v/>
      </c>
      <c r="H73" s="32">
        <f>IF(OR(D73&lt;=0,$A73&lt;&gt;J4,J4=0),0,MIN(MAX(0,K4-L4*D73),MAX(0,D73-(G73-F73))))</f>
        <v/>
      </c>
      <c r="I73" s="32">
        <f>IF(D73&lt;=0,0,MIN(D73,(G73-F73)+H73))</f>
        <v/>
      </c>
      <c r="J73" s="32">
        <f>IF(D73&lt;=0,0,MAX(0,D73-I73))</f>
        <v/>
      </c>
      <c r="K73" s="32">
        <f>IF(OR($A73&gt;TermMonths,C5&lt;&gt;"Y"),0,Q72)</f>
        <v/>
      </c>
      <c r="L73" s="31">
        <f>IF(K73&lt;=0,0,IF($A73&lt;=E5,D5,F5))</f>
        <v/>
      </c>
      <c r="M73" s="32">
        <f>IF(K73&lt;=0,0,K73*L73/DayCount)</f>
        <v/>
      </c>
      <c r="N73" s="32">
        <f>IF(K73&lt;=0,0,MIN(K73+M73,IF(G5="InterestOnly",M73,IF(G5="FixedAmount",IF($A73&lt;=E5,H5,I5),IF(OR($A73=1,$A73=E5+1),PMT(L73/DayCount,MAX(TermMonths-$A73+1,1),-K73),IF(N72=0,PMT(L73/DayCount,MAX(TermMonths-$A73+1,1),-K73),N72))))))</f>
        <v/>
      </c>
      <c r="O73" s="32">
        <f>IF(OR(K73&lt;=0,$A73&lt;&gt;J5,J5=0),0,MIN(MAX(0,K5-L5*K73),MAX(0,K73-(N73-M73))))</f>
        <v/>
      </c>
      <c r="P73" s="32">
        <f>IF(K73&lt;=0,0,MIN(K73,(N73-M73)+O73))</f>
        <v/>
      </c>
      <c r="Q73" s="32">
        <f>IF(K73&lt;=0,0,MAX(0,K73-P73))</f>
        <v/>
      </c>
      <c r="R73" s="32">
        <f>IF(OR($A73&gt;TermMonths,C6&lt;&gt;"Y"),0,X72)</f>
        <v/>
      </c>
      <c r="S73" s="31">
        <f>IF(R73&lt;=0,0,IF($A73&lt;=E6,D6,F6))</f>
        <v/>
      </c>
      <c r="T73" s="32">
        <f>IF(R73&lt;=0,0,R73*S73/DayCount)</f>
        <v/>
      </c>
      <c r="U73" s="32">
        <f>IF(R73&lt;=0,0,MIN(R73+T73,IF(G6="InterestOnly",T73,IF(G6="FixedAmount",IF($A73&lt;=E6,H6,I6),IF(OR($A73=1,$A73=E6+1),PMT(S73/DayCount,MAX(TermMonths-$A73+1,1),-R73),IF(U72=0,PMT(S73/DayCount,MAX(TermMonths-$A73+1,1),-R73),U72))))))</f>
        <v/>
      </c>
      <c r="V73" s="32">
        <f>IF(OR(R73&lt;=0,$A73&lt;&gt;J6,J6=0),0,MIN(MAX(0,K6-L6*R73),MAX(0,R73-(U73-T73))))</f>
        <v/>
      </c>
      <c r="W73" s="32">
        <f>IF(R73&lt;=0,0,MIN(R73,(U73-T73)+V73))</f>
        <v/>
      </c>
      <c r="X73" s="32">
        <f>IF(R73&lt;=0,0,MAX(0,R73-W73))</f>
        <v/>
      </c>
      <c r="Y73" s="32">
        <f>IF(OR($A73&gt;TermMonths,C7&lt;&gt;"Y"),0,AE72)</f>
        <v/>
      </c>
      <c r="Z73" s="31">
        <f>IF(Y73&lt;=0,0,IF($A73&lt;=E7,D7,F7))</f>
        <v/>
      </c>
      <c r="AA73" s="32">
        <f>IF(Y73&lt;=0,0,Y73*Z73/DayCount)</f>
        <v/>
      </c>
      <c r="AB73" s="32">
        <f>IF(Y73&lt;=0,0,MIN(Y73+AA73,IF(G7="InterestOnly",AA73,IF(G7="FixedAmount",IF($A73&lt;=E7,H7,I7),IF(OR($A73=1,$A73=E7+1),PMT(Z73/DayCount,MAX(TermMonths-$A73+1,1),-Y73),IF(AB72=0,PMT(Z73/DayCount,MAX(TermMonths-$A73+1,1),-Y73),AB72))))))</f>
        <v/>
      </c>
      <c r="AC73" s="32">
        <f>IF(OR(Y73&lt;=0,$A73&lt;&gt;J7,J7=0),0,MIN(MAX(0,K7-L7*Y73),MAX(0,Y73-(AB73-AA73))))</f>
        <v/>
      </c>
      <c r="AD73" s="32">
        <f>IF(Y73&lt;=0,0,MIN(Y73,(AB73-AA73)+AC73))</f>
        <v/>
      </c>
      <c r="AE73" s="32">
        <f>IF(Y73&lt;=0,0,MAX(0,Y73-AD73))</f>
        <v/>
      </c>
      <c r="AF73" s="32">
        <f>IF(OR($A73&gt;TermMonths,C8&lt;&gt;"Y"),0,AL72)</f>
        <v/>
      </c>
      <c r="AG73" s="31">
        <f>IF(AF73&lt;=0,0,IF($A73&lt;=E8,D8,F8))</f>
        <v/>
      </c>
      <c r="AH73" s="32">
        <f>IF(AF73&lt;=0,0,AF73*AG73/DayCount)</f>
        <v/>
      </c>
      <c r="AI73" s="32">
        <f>IF(AF73&lt;=0,0,MIN(AF73+AH73,IF(G8="InterestOnly",AH73,IF(G8="FixedAmount",IF($A73&lt;=E8,H8,I8),IF(OR($A73=1,$A73=E8+1),PMT(AG73/DayCount,MAX(TermMonths-$A73+1,1),-AF73),IF(AI72=0,PMT(AG73/DayCount,MAX(TermMonths-$A73+1,1),-AF73),AI72))))))</f>
        <v/>
      </c>
      <c r="AJ73" s="32">
        <f>IF(OR(AF73&lt;=0,$A73&lt;&gt;J8,J8=0),0,MIN(MAX(0,K8-L8*AF73),MAX(0,AF73-(AI73-AH73))))</f>
        <v/>
      </c>
      <c r="AK73" s="32">
        <f>IF(AF73&lt;=0,0,MIN(AF73,(AI73-AH73)+AJ73))</f>
        <v/>
      </c>
      <c r="AL73" s="32">
        <f>IF(AF73&lt;=0,0,MAX(0,AF73-AK73))</f>
        <v/>
      </c>
      <c r="AM73" s="32">
        <f>IF(OR($A73&gt;TermMonths,C9&lt;&gt;"Y"),0,AS72)</f>
        <v/>
      </c>
      <c r="AN73" s="31">
        <f>IF(AM73&lt;=0,0,IF($A73&lt;=E9,D9,F9))</f>
        <v/>
      </c>
      <c r="AO73" s="32">
        <f>IF(AM73&lt;=0,0,AM73*AN73/DayCount)</f>
        <v/>
      </c>
      <c r="AP73" s="32">
        <f>IF(AM73&lt;=0,0,MIN(AM73+AO73,IF(G9="InterestOnly",AO73,IF(G9="FixedAmount",IF($A73&lt;=E9,H9,I9),IF(OR($A73=1,$A73=E9+1),PMT(AN73/DayCount,MAX(TermMonths-$A73+1,1),-AM73),IF(AP72=0,PMT(AN73/DayCount,MAX(TermMonths-$A73+1,1),-AM73),AP72))))))</f>
        <v/>
      </c>
      <c r="AQ73" s="32">
        <f>IF(OR(AM73&lt;=0,$A73&lt;&gt;J9,J9=0),0,MIN(MAX(0,K9-L9*AM73),MAX(0,AM73-(AP73-AO73))))</f>
        <v/>
      </c>
      <c r="AR73" s="32">
        <f>IF(AM73&lt;=0,0,MIN(AM73,(AP73-AO73)+AQ73))</f>
        <v/>
      </c>
      <c r="AS73" s="32">
        <f>IF(AM73&lt;=0,0,MAX(0,AM73-AR73))</f>
        <v/>
      </c>
    </row>
    <row r="74">
      <c r="A74" s="33" t="n">
        <v>61</v>
      </c>
      <c r="B74" s="34">
        <f>IF(A74&gt;TermMonths,"",EDATE(StartDate,A74-1))</f>
        <v/>
      </c>
      <c r="C74" s="33">
        <f>IF(B74="","",YEAR(B74))</f>
        <v/>
      </c>
      <c r="D74" s="32">
        <f>IF(OR($A74&gt;TermMonths,C4&lt;&gt;"Y"),0,J73)</f>
        <v/>
      </c>
      <c r="E74" s="31">
        <f>IF(D74&lt;=0,0,IF($A74&lt;=E4,D4,F4))</f>
        <v/>
      </c>
      <c r="F74" s="32">
        <f>IF(D74&lt;=0,0,D74*E74/DayCount)</f>
        <v/>
      </c>
      <c r="G74" s="32">
        <f>IF(D74&lt;=0,0,MIN(D74+F74,IF(G4="InterestOnly",F74,IF(G4="FixedAmount",IF($A74&lt;=E4,H4,I4),IF(OR($A74=1,$A74=E4+1),PMT(E74/DayCount,MAX(TermMonths-$A74+1,1),-D74),IF(G73=0,PMT(E74/DayCount,MAX(TermMonths-$A74+1,1),-D74),G73))))))</f>
        <v/>
      </c>
      <c r="H74" s="32">
        <f>IF(OR(D74&lt;=0,$A74&lt;&gt;J4,J4=0),0,MIN(MAX(0,K4-L4*D74),MAX(0,D74-(G74-F74))))</f>
        <v/>
      </c>
      <c r="I74" s="32">
        <f>IF(D74&lt;=0,0,MIN(D74,(G74-F74)+H74))</f>
        <v/>
      </c>
      <c r="J74" s="32">
        <f>IF(D74&lt;=0,0,MAX(0,D74-I74))</f>
        <v/>
      </c>
      <c r="K74" s="32">
        <f>IF(OR($A74&gt;TermMonths,C5&lt;&gt;"Y"),0,Q73)</f>
        <v/>
      </c>
      <c r="L74" s="31">
        <f>IF(K74&lt;=0,0,IF($A74&lt;=E5,D5,F5))</f>
        <v/>
      </c>
      <c r="M74" s="32">
        <f>IF(K74&lt;=0,0,K74*L74/DayCount)</f>
        <v/>
      </c>
      <c r="N74" s="32">
        <f>IF(K74&lt;=0,0,MIN(K74+M74,IF(G5="InterestOnly",M74,IF(G5="FixedAmount",IF($A74&lt;=E5,H5,I5),IF(OR($A74=1,$A74=E5+1),PMT(L74/DayCount,MAX(TermMonths-$A74+1,1),-K74),IF(N73=0,PMT(L74/DayCount,MAX(TermMonths-$A74+1,1),-K74),N73))))))</f>
        <v/>
      </c>
      <c r="O74" s="32">
        <f>IF(OR(K74&lt;=0,$A74&lt;&gt;J5,J5=0),0,MIN(MAX(0,K5-L5*K74),MAX(0,K74-(N74-M74))))</f>
        <v/>
      </c>
      <c r="P74" s="32">
        <f>IF(K74&lt;=0,0,MIN(K74,(N74-M74)+O74))</f>
        <v/>
      </c>
      <c r="Q74" s="32">
        <f>IF(K74&lt;=0,0,MAX(0,K74-P74))</f>
        <v/>
      </c>
      <c r="R74" s="32">
        <f>IF(OR($A74&gt;TermMonths,C6&lt;&gt;"Y"),0,X73)</f>
        <v/>
      </c>
      <c r="S74" s="31">
        <f>IF(R74&lt;=0,0,IF($A74&lt;=E6,D6,F6))</f>
        <v/>
      </c>
      <c r="T74" s="32">
        <f>IF(R74&lt;=0,0,R74*S74/DayCount)</f>
        <v/>
      </c>
      <c r="U74" s="32">
        <f>IF(R74&lt;=0,0,MIN(R74+T74,IF(G6="InterestOnly",T74,IF(G6="FixedAmount",IF($A74&lt;=E6,H6,I6),IF(OR($A74=1,$A74=E6+1),PMT(S74/DayCount,MAX(TermMonths-$A74+1,1),-R74),IF(U73=0,PMT(S74/DayCount,MAX(TermMonths-$A74+1,1),-R74),U73))))))</f>
        <v/>
      </c>
      <c r="V74" s="32">
        <f>IF(OR(R74&lt;=0,$A74&lt;&gt;J6,J6=0),0,MIN(MAX(0,K6-L6*R74),MAX(0,R74-(U74-T74))))</f>
        <v/>
      </c>
      <c r="W74" s="32">
        <f>IF(R74&lt;=0,0,MIN(R74,(U74-T74)+V74))</f>
        <v/>
      </c>
      <c r="X74" s="32">
        <f>IF(R74&lt;=0,0,MAX(0,R74-W74))</f>
        <v/>
      </c>
      <c r="Y74" s="32">
        <f>IF(OR($A74&gt;TermMonths,C7&lt;&gt;"Y"),0,AE73)</f>
        <v/>
      </c>
      <c r="Z74" s="31">
        <f>IF(Y74&lt;=0,0,IF($A74&lt;=E7,D7,F7))</f>
        <v/>
      </c>
      <c r="AA74" s="32">
        <f>IF(Y74&lt;=0,0,Y74*Z74/DayCount)</f>
        <v/>
      </c>
      <c r="AB74" s="32">
        <f>IF(Y74&lt;=0,0,MIN(Y74+AA74,IF(G7="InterestOnly",AA74,IF(G7="FixedAmount",IF($A74&lt;=E7,H7,I7),IF(OR($A74=1,$A74=E7+1),PMT(Z74/DayCount,MAX(TermMonths-$A74+1,1),-Y74),IF(AB73=0,PMT(Z74/DayCount,MAX(TermMonths-$A74+1,1),-Y74),AB73))))))</f>
        <v/>
      </c>
      <c r="AC74" s="32">
        <f>IF(OR(Y74&lt;=0,$A74&lt;&gt;J7,J7=0),0,MIN(MAX(0,K7-L7*Y74),MAX(0,Y74-(AB74-AA74))))</f>
        <v/>
      </c>
      <c r="AD74" s="32">
        <f>IF(Y74&lt;=0,0,MIN(Y74,(AB74-AA74)+AC74))</f>
        <v/>
      </c>
      <c r="AE74" s="32">
        <f>IF(Y74&lt;=0,0,MAX(0,Y74-AD74))</f>
        <v/>
      </c>
      <c r="AF74" s="32">
        <f>IF(OR($A74&gt;TermMonths,C8&lt;&gt;"Y"),0,AL73)</f>
        <v/>
      </c>
      <c r="AG74" s="31">
        <f>IF(AF74&lt;=0,0,IF($A74&lt;=E8,D8,F8))</f>
        <v/>
      </c>
      <c r="AH74" s="32">
        <f>IF(AF74&lt;=0,0,AF74*AG74/DayCount)</f>
        <v/>
      </c>
      <c r="AI74" s="32">
        <f>IF(AF74&lt;=0,0,MIN(AF74+AH74,IF(G8="InterestOnly",AH74,IF(G8="FixedAmount",IF($A74&lt;=E8,H8,I8),IF(OR($A74=1,$A74=E8+1),PMT(AG74/DayCount,MAX(TermMonths-$A74+1,1),-AF74),IF(AI73=0,PMT(AG74/DayCount,MAX(TermMonths-$A74+1,1),-AF74),AI73))))))</f>
        <v/>
      </c>
      <c r="AJ74" s="32">
        <f>IF(OR(AF74&lt;=0,$A74&lt;&gt;J8,J8=0),0,MIN(MAX(0,K8-L8*AF74),MAX(0,AF74-(AI74-AH74))))</f>
        <v/>
      </c>
      <c r="AK74" s="32">
        <f>IF(AF74&lt;=0,0,MIN(AF74,(AI74-AH74)+AJ74))</f>
        <v/>
      </c>
      <c r="AL74" s="32">
        <f>IF(AF74&lt;=0,0,MAX(0,AF74-AK74))</f>
        <v/>
      </c>
      <c r="AM74" s="32">
        <f>IF(OR($A74&gt;TermMonths,C9&lt;&gt;"Y"),0,AS73)</f>
        <v/>
      </c>
      <c r="AN74" s="31">
        <f>IF(AM74&lt;=0,0,IF($A74&lt;=E9,D9,F9))</f>
        <v/>
      </c>
      <c r="AO74" s="32">
        <f>IF(AM74&lt;=0,0,AM74*AN74/DayCount)</f>
        <v/>
      </c>
      <c r="AP74" s="32">
        <f>IF(AM74&lt;=0,0,MIN(AM74+AO74,IF(G9="InterestOnly",AO74,IF(G9="FixedAmount",IF($A74&lt;=E9,H9,I9),IF(OR($A74=1,$A74=E9+1),PMT(AN74/DayCount,MAX(TermMonths-$A74+1,1),-AM74),IF(AP73=0,PMT(AN74/DayCount,MAX(TermMonths-$A74+1,1),-AM74),AP73))))))</f>
        <v/>
      </c>
      <c r="AQ74" s="32">
        <f>IF(OR(AM74&lt;=0,$A74&lt;&gt;J9,J9=0),0,MIN(MAX(0,K9-L9*AM74),MAX(0,AM74-(AP74-AO74))))</f>
        <v/>
      </c>
      <c r="AR74" s="32">
        <f>IF(AM74&lt;=0,0,MIN(AM74,(AP74-AO74)+AQ74))</f>
        <v/>
      </c>
      <c r="AS74" s="32">
        <f>IF(AM74&lt;=0,0,MAX(0,AM74-AR74))</f>
        <v/>
      </c>
    </row>
    <row r="75">
      <c r="A75" s="33" t="n">
        <v>62</v>
      </c>
      <c r="B75" s="34">
        <f>IF(A75&gt;TermMonths,"",EDATE(StartDate,A75-1))</f>
        <v/>
      </c>
      <c r="C75" s="33">
        <f>IF(B75="","",YEAR(B75))</f>
        <v/>
      </c>
      <c r="D75" s="32">
        <f>IF(OR($A75&gt;TermMonths,C4&lt;&gt;"Y"),0,J74)</f>
        <v/>
      </c>
      <c r="E75" s="31">
        <f>IF(D75&lt;=0,0,IF($A75&lt;=E4,D4,F4))</f>
        <v/>
      </c>
      <c r="F75" s="32">
        <f>IF(D75&lt;=0,0,D75*E75/DayCount)</f>
        <v/>
      </c>
      <c r="G75" s="32">
        <f>IF(D75&lt;=0,0,MIN(D75+F75,IF(G4="InterestOnly",F75,IF(G4="FixedAmount",IF($A75&lt;=E4,H4,I4),IF(OR($A75=1,$A75=E4+1),PMT(E75/DayCount,MAX(TermMonths-$A75+1,1),-D75),IF(G74=0,PMT(E75/DayCount,MAX(TermMonths-$A75+1,1),-D75),G74))))))</f>
        <v/>
      </c>
      <c r="H75" s="32">
        <f>IF(OR(D75&lt;=0,$A75&lt;&gt;J4,J4=0),0,MIN(MAX(0,K4-L4*D75),MAX(0,D75-(G75-F75))))</f>
        <v/>
      </c>
      <c r="I75" s="32">
        <f>IF(D75&lt;=0,0,MIN(D75,(G75-F75)+H75))</f>
        <v/>
      </c>
      <c r="J75" s="32">
        <f>IF(D75&lt;=0,0,MAX(0,D75-I75))</f>
        <v/>
      </c>
      <c r="K75" s="32">
        <f>IF(OR($A75&gt;TermMonths,C5&lt;&gt;"Y"),0,Q74)</f>
        <v/>
      </c>
      <c r="L75" s="31">
        <f>IF(K75&lt;=0,0,IF($A75&lt;=E5,D5,F5))</f>
        <v/>
      </c>
      <c r="M75" s="32">
        <f>IF(K75&lt;=0,0,K75*L75/DayCount)</f>
        <v/>
      </c>
      <c r="N75" s="32">
        <f>IF(K75&lt;=0,0,MIN(K75+M75,IF(G5="InterestOnly",M75,IF(G5="FixedAmount",IF($A75&lt;=E5,H5,I5),IF(OR($A75=1,$A75=E5+1),PMT(L75/DayCount,MAX(TermMonths-$A75+1,1),-K75),IF(N74=0,PMT(L75/DayCount,MAX(TermMonths-$A75+1,1),-K75),N74))))))</f>
        <v/>
      </c>
      <c r="O75" s="32">
        <f>IF(OR(K75&lt;=0,$A75&lt;&gt;J5,J5=0),0,MIN(MAX(0,K5-L5*K75),MAX(0,K75-(N75-M75))))</f>
        <v/>
      </c>
      <c r="P75" s="32">
        <f>IF(K75&lt;=0,0,MIN(K75,(N75-M75)+O75))</f>
        <v/>
      </c>
      <c r="Q75" s="32">
        <f>IF(K75&lt;=0,0,MAX(0,K75-P75))</f>
        <v/>
      </c>
      <c r="R75" s="32">
        <f>IF(OR($A75&gt;TermMonths,C6&lt;&gt;"Y"),0,X74)</f>
        <v/>
      </c>
      <c r="S75" s="31">
        <f>IF(R75&lt;=0,0,IF($A75&lt;=E6,D6,F6))</f>
        <v/>
      </c>
      <c r="T75" s="32">
        <f>IF(R75&lt;=0,0,R75*S75/DayCount)</f>
        <v/>
      </c>
      <c r="U75" s="32">
        <f>IF(R75&lt;=0,0,MIN(R75+T75,IF(G6="InterestOnly",T75,IF(G6="FixedAmount",IF($A75&lt;=E6,H6,I6),IF(OR($A75=1,$A75=E6+1),PMT(S75/DayCount,MAX(TermMonths-$A75+1,1),-R75),IF(U74=0,PMT(S75/DayCount,MAX(TermMonths-$A75+1,1),-R75),U74))))))</f>
        <v/>
      </c>
      <c r="V75" s="32">
        <f>IF(OR(R75&lt;=0,$A75&lt;&gt;J6,J6=0),0,MIN(MAX(0,K6-L6*R75),MAX(0,R75-(U75-T75))))</f>
        <v/>
      </c>
      <c r="W75" s="32">
        <f>IF(R75&lt;=0,0,MIN(R75,(U75-T75)+V75))</f>
        <v/>
      </c>
      <c r="X75" s="32">
        <f>IF(R75&lt;=0,0,MAX(0,R75-W75))</f>
        <v/>
      </c>
      <c r="Y75" s="32">
        <f>IF(OR($A75&gt;TermMonths,C7&lt;&gt;"Y"),0,AE74)</f>
        <v/>
      </c>
      <c r="Z75" s="31">
        <f>IF(Y75&lt;=0,0,IF($A75&lt;=E7,D7,F7))</f>
        <v/>
      </c>
      <c r="AA75" s="32">
        <f>IF(Y75&lt;=0,0,Y75*Z75/DayCount)</f>
        <v/>
      </c>
      <c r="AB75" s="32">
        <f>IF(Y75&lt;=0,0,MIN(Y75+AA75,IF(G7="InterestOnly",AA75,IF(G7="FixedAmount",IF($A75&lt;=E7,H7,I7),IF(OR($A75=1,$A75=E7+1),PMT(Z75/DayCount,MAX(TermMonths-$A75+1,1),-Y75),IF(AB74=0,PMT(Z75/DayCount,MAX(TermMonths-$A75+1,1),-Y75),AB74))))))</f>
        <v/>
      </c>
      <c r="AC75" s="32">
        <f>IF(OR(Y75&lt;=0,$A75&lt;&gt;J7,J7=0),0,MIN(MAX(0,K7-L7*Y75),MAX(0,Y75-(AB75-AA75))))</f>
        <v/>
      </c>
      <c r="AD75" s="32">
        <f>IF(Y75&lt;=0,0,MIN(Y75,(AB75-AA75)+AC75))</f>
        <v/>
      </c>
      <c r="AE75" s="32">
        <f>IF(Y75&lt;=0,0,MAX(0,Y75-AD75))</f>
        <v/>
      </c>
      <c r="AF75" s="32">
        <f>IF(OR($A75&gt;TermMonths,C8&lt;&gt;"Y"),0,AL74)</f>
        <v/>
      </c>
      <c r="AG75" s="31">
        <f>IF(AF75&lt;=0,0,IF($A75&lt;=E8,D8,F8))</f>
        <v/>
      </c>
      <c r="AH75" s="32">
        <f>IF(AF75&lt;=0,0,AF75*AG75/DayCount)</f>
        <v/>
      </c>
      <c r="AI75" s="32">
        <f>IF(AF75&lt;=0,0,MIN(AF75+AH75,IF(G8="InterestOnly",AH75,IF(G8="FixedAmount",IF($A75&lt;=E8,H8,I8),IF(OR($A75=1,$A75=E8+1),PMT(AG75/DayCount,MAX(TermMonths-$A75+1,1),-AF75),IF(AI74=0,PMT(AG75/DayCount,MAX(TermMonths-$A75+1,1),-AF75),AI74))))))</f>
        <v/>
      </c>
      <c r="AJ75" s="32">
        <f>IF(OR(AF75&lt;=0,$A75&lt;&gt;J8,J8=0),0,MIN(MAX(0,K8-L8*AF75),MAX(0,AF75-(AI75-AH75))))</f>
        <v/>
      </c>
      <c r="AK75" s="32">
        <f>IF(AF75&lt;=0,0,MIN(AF75,(AI75-AH75)+AJ75))</f>
        <v/>
      </c>
      <c r="AL75" s="32">
        <f>IF(AF75&lt;=0,0,MAX(0,AF75-AK75))</f>
        <v/>
      </c>
      <c r="AM75" s="32">
        <f>IF(OR($A75&gt;TermMonths,C9&lt;&gt;"Y"),0,AS74)</f>
        <v/>
      </c>
      <c r="AN75" s="31">
        <f>IF(AM75&lt;=0,0,IF($A75&lt;=E9,D9,F9))</f>
        <v/>
      </c>
      <c r="AO75" s="32">
        <f>IF(AM75&lt;=0,0,AM75*AN75/DayCount)</f>
        <v/>
      </c>
      <c r="AP75" s="32">
        <f>IF(AM75&lt;=0,0,MIN(AM75+AO75,IF(G9="InterestOnly",AO75,IF(G9="FixedAmount",IF($A75&lt;=E9,H9,I9),IF(OR($A75=1,$A75=E9+1),PMT(AN75/DayCount,MAX(TermMonths-$A75+1,1),-AM75),IF(AP74=0,PMT(AN75/DayCount,MAX(TermMonths-$A75+1,1),-AM75),AP74))))))</f>
        <v/>
      </c>
      <c r="AQ75" s="32">
        <f>IF(OR(AM75&lt;=0,$A75&lt;&gt;J9,J9=0),0,MIN(MAX(0,K9-L9*AM75),MAX(0,AM75-(AP75-AO75))))</f>
        <v/>
      </c>
      <c r="AR75" s="32">
        <f>IF(AM75&lt;=0,0,MIN(AM75,(AP75-AO75)+AQ75))</f>
        <v/>
      </c>
      <c r="AS75" s="32">
        <f>IF(AM75&lt;=0,0,MAX(0,AM75-AR75))</f>
        <v/>
      </c>
    </row>
    <row r="76">
      <c r="A76" s="33" t="n">
        <v>63</v>
      </c>
      <c r="B76" s="34">
        <f>IF(A76&gt;TermMonths,"",EDATE(StartDate,A76-1))</f>
        <v/>
      </c>
      <c r="C76" s="33">
        <f>IF(B76="","",YEAR(B76))</f>
        <v/>
      </c>
      <c r="D76" s="32">
        <f>IF(OR($A76&gt;TermMonths,C4&lt;&gt;"Y"),0,J75)</f>
        <v/>
      </c>
      <c r="E76" s="31">
        <f>IF(D76&lt;=0,0,IF($A76&lt;=E4,D4,F4))</f>
        <v/>
      </c>
      <c r="F76" s="32">
        <f>IF(D76&lt;=0,0,D76*E76/DayCount)</f>
        <v/>
      </c>
      <c r="G76" s="32">
        <f>IF(D76&lt;=0,0,MIN(D76+F76,IF(G4="InterestOnly",F76,IF(G4="FixedAmount",IF($A76&lt;=E4,H4,I4),IF(OR($A76=1,$A76=E4+1),PMT(E76/DayCount,MAX(TermMonths-$A76+1,1),-D76),IF(G75=0,PMT(E76/DayCount,MAX(TermMonths-$A76+1,1),-D76),G75))))))</f>
        <v/>
      </c>
      <c r="H76" s="32">
        <f>IF(OR(D76&lt;=0,$A76&lt;&gt;J4,J4=0),0,MIN(MAX(0,K4-L4*D76),MAX(0,D76-(G76-F76))))</f>
        <v/>
      </c>
      <c r="I76" s="32">
        <f>IF(D76&lt;=0,0,MIN(D76,(G76-F76)+H76))</f>
        <v/>
      </c>
      <c r="J76" s="32">
        <f>IF(D76&lt;=0,0,MAX(0,D76-I76))</f>
        <v/>
      </c>
      <c r="K76" s="32">
        <f>IF(OR($A76&gt;TermMonths,C5&lt;&gt;"Y"),0,Q75)</f>
        <v/>
      </c>
      <c r="L76" s="31">
        <f>IF(K76&lt;=0,0,IF($A76&lt;=E5,D5,F5))</f>
        <v/>
      </c>
      <c r="M76" s="32">
        <f>IF(K76&lt;=0,0,K76*L76/DayCount)</f>
        <v/>
      </c>
      <c r="N76" s="32">
        <f>IF(K76&lt;=0,0,MIN(K76+M76,IF(G5="InterestOnly",M76,IF(G5="FixedAmount",IF($A76&lt;=E5,H5,I5),IF(OR($A76=1,$A76=E5+1),PMT(L76/DayCount,MAX(TermMonths-$A76+1,1),-K76),IF(N75=0,PMT(L76/DayCount,MAX(TermMonths-$A76+1,1),-K76),N75))))))</f>
        <v/>
      </c>
      <c r="O76" s="32">
        <f>IF(OR(K76&lt;=0,$A76&lt;&gt;J5,J5=0),0,MIN(MAX(0,K5-L5*K76),MAX(0,K76-(N76-M76))))</f>
        <v/>
      </c>
      <c r="P76" s="32">
        <f>IF(K76&lt;=0,0,MIN(K76,(N76-M76)+O76))</f>
        <v/>
      </c>
      <c r="Q76" s="32">
        <f>IF(K76&lt;=0,0,MAX(0,K76-P76))</f>
        <v/>
      </c>
      <c r="R76" s="32">
        <f>IF(OR($A76&gt;TermMonths,C6&lt;&gt;"Y"),0,X75)</f>
        <v/>
      </c>
      <c r="S76" s="31">
        <f>IF(R76&lt;=0,0,IF($A76&lt;=E6,D6,F6))</f>
        <v/>
      </c>
      <c r="T76" s="32">
        <f>IF(R76&lt;=0,0,R76*S76/DayCount)</f>
        <v/>
      </c>
      <c r="U76" s="32">
        <f>IF(R76&lt;=0,0,MIN(R76+T76,IF(G6="InterestOnly",T76,IF(G6="FixedAmount",IF($A76&lt;=E6,H6,I6),IF(OR($A76=1,$A76=E6+1),PMT(S76/DayCount,MAX(TermMonths-$A76+1,1),-R76),IF(U75=0,PMT(S76/DayCount,MAX(TermMonths-$A76+1,1),-R76),U75))))))</f>
        <v/>
      </c>
      <c r="V76" s="32">
        <f>IF(OR(R76&lt;=0,$A76&lt;&gt;J6,J6=0),0,MIN(MAX(0,K6-L6*R76),MAX(0,R76-(U76-T76))))</f>
        <v/>
      </c>
      <c r="W76" s="32">
        <f>IF(R76&lt;=0,0,MIN(R76,(U76-T76)+V76))</f>
        <v/>
      </c>
      <c r="X76" s="32">
        <f>IF(R76&lt;=0,0,MAX(0,R76-W76))</f>
        <v/>
      </c>
      <c r="Y76" s="32">
        <f>IF(OR($A76&gt;TermMonths,C7&lt;&gt;"Y"),0,AE75)</f>
        <v/>
      </c>
      <c r="Z76" s="31">
        <f>IF(Y76&lt;=0,0,IF($A76&lt;=E7,D7,F7))</f>
        <v/>
      </c>
      <c r="AA76" s="32">
        <f>IF(Y76&lt;=0,0,Y76*Z76/DayCount)</f>
        <v/>
      </c>
      <c r="AB76" s="32">
        <f>IF(Y76&lt;=0,0,MIN(Y76+AA76,IF(G7="InterestOnly",AA76,IF(G7="FixedAmount",IF($A76&lt;=E7,H7,I7),IF(OR($A76=1,$A76=E7+1),PMT(Z76/DayCount,MAX(TermMonths-$A76+1,1),-Y76),IF(AB75=0,PMT(Z76/DayCount,MAX(TermMonths-$A76+1,1),-Y76),AB75))))))</f>
        <v/>
      </c>
      <c r="AC76" s="32">
        <f>IF(OR(Y76&lt;=0,$A76&lt;&gt;J7,J7=0),0,MIN(MAX(0,K7-L7*Y76),MAX(0,Y76-(AB76-AA76))))</f>
        <v/>
      </c>
      <c r="AD76" s="32">
        <f>IF(Y76&lt;=0,0,MIN(Y76,(AB76-AA76)+AC76))</f>
        <v/>
      </c>
      <c r="AE76" s="32">
        <f>IF(Y76&lt;=0,0,MAX(0,Y76-AD76))</f>
        <v/>
      </c>
      <c r="AF76" s="32">
        <f>IF(OR($A76&gt;TermMonths,C8&lt;&gt;"Y"),0,AL75)</f>
        <v/>
      </c>
      <c r="AG76" s="31">
        <f>IF(AF76&lt;=0,0,IF($A76&lt;=E8,D8,F8))</f>
        <v/>
      </c>
      <c r="AH76" s="32">
        <f>IF(AF76&lt;=0,0,AF76*AG76/DayCount)</f>
        <v/>
      </c>
      <c r="AI76" s="32">
        <f>IF(AF76&lt;=0,0,MIN(AF76+AH76,IF(G8="InterestOnly",AH76,IF(G8="FixedAmount",IF($A76&lt;=E8,H8,I8),IF(OR($A76=1,$A76=E8+1),PMT(AG76/DayCount,MAX(TermMonths-$A76+1,1),-AF76),IF(AI75=0,PMT(AG76/DayCount,MAX(TermMonths-$A76+1,1),-AF76),AI75))))))</f>
        <v/>
      </c>
      <c r="AJ76" s="32">
        <f>IF(OR(AF76&lt;=0,$A76&lt;&gt;J8,J8=0),0,MIN(MAX(0,K8-L8*AF76),MAX(0,AF76-(AI76-AH76))))</f>
        <v/>
      </c>
      <c r="AK76" s="32">
        <f>IF(AF76&lt;=0,0,MIN(AF76,(AI76-AH76)+AJ76))</f>
        <v/>
      </c>
      <c r="AL76" s="32">
        <f>IF(AF76&lt;=0,0,MAX(0,AF76-AK76))</f>
        <v/>
      </c>
      <c r="AM76" s="32">
        <f>IF(OR($A76&gt;TermMonths,C9&lt;&gt;"Y"),0,AS75)</f>
        <v/>
      </c>
      <c r="AN76" s="31">
        <f>IF(AM76&lt;=0,0,IF($A76&lt;=E9,D9,F9))</f>
        <v/>
      </c>
      <c r="AO76" s="32">
        <f>IF(AM76&lt;=0,0,AM76*AN76/DayCount)</f>
        <v/>
      </c>
      <c r="AP76" s="32">
        <f>IF(AM76&lt;=0,0,MIN(AM76+AO76,IF(G9="InterestOnly",AO76,IF(G9="FixedAmount",IF($A76&lt;=E9,H9,I9),IF(OR($A76=1,$A76=E9+1),PMT(AN76/DayCount,MAX(TermMonths-$A76+1,1),-AM76),IF(AP75=0,PMT(AN76/DayCount,MAX(TermMonths-$A76+1,1),-AM76),AP75))))))</f>
        <v/>
      </c>
      <c r="AQ76" s="32">
        <f>IF(OR(AM76&lt;=0,$A76&lt;&gt;J9,J9=0),0,MIN(MAX(0,K9-L9*AM76),MAX(0,AM76-(AP76-AO76))))</f>
        <v/>
      </c>
      <c r="AR76" s="32">
        <f>IF(AM76&lt;=0,0,MIN(AM76,(AP76-AO76)+AQ76))</f>
        <v/>
      </c>
      <c r="AS76" s="32">
        <f>IF(AM76&lt;=0,0,MAX(0,AM76-AR76))</f>
        <v/>
      </c>
    </row>
    <row r="77">
      <c r="A77" s="33" t="n">
        <v>64</v>
      </c>
      <c r="B77" s="34">
        <f>IF(A77&gt;TermMonths,"",EDATE(StartDate,A77-1))</f>
        <v/>
      </c>
      <c r="C77" s="33">
        <f>IF(B77="","",YEAR(B77))</f>
        <v/>
      </c>
      <c r="D77" s="32">
        <f>IF(OR($A77&gt;TermMonths,C4&lt;&gt;"Y"),0,J76)</f>
        <v/>
      </c>
      <c r="E77" s="31">
        <f>IF(D77&lt;=0,0,IF($A77&lt;=E4,D4,F4))</f>
        <v/>
      </c>
      <c r="F77" s="32">
        <f>IF(D77&lt;=0,0,D77*E77/DayCount)</f>
        <v/>
      </c>
      <c r="G77" s="32">
        <f>IF(D77&lt;=0,0,MIN(D77+F77,IF(G4="InterestOnly",F77,IF(G4="FixedAmount",IF($A77&lt;=E4,H4,I4),IF(OR($A77=1,$A77=E4+1),PMT(E77/DayCount,MAX(TermMonths-$A77+1,1),-D77),IF(G76=0,PMT(E77/DayCount,MAX(TermMonths-$A77+1,1),-D77),G76))))))</f>
        <v/>
      </c>
      <c r="H77" s="32">
        <f>IF(OR(D77&lt;=0,$A77&lt;&gt;J4,J4=0),0,MIN(MAX(0,K4-L4*D77),MAX(0,D77-(G77-F77))))</f>
        <v/>
      </c>
      <c r="I77" s="32">
        <f>IF(D77&lt;=0,0,MIN(D77,(G77-F77)+H77))</f>
        <v/>
      </c>
      <c r="J77" s="32">
        <f>IF(D77&lt;=0,0,MAX(0,D77-I77))</f>
        <v/>
      </c>
      <c r="K77" s="32">
        <f>IF(OR($A77&gt;TermMonths,C5&lt;&gt;"Y"),0,Q76)</f>
        <v/>
      </c>
      <c r="L77" s="31">
        <f>IF(K77&lt;=0,0,IF($A77&lt;=E5,D5,F5))</f>
        <v/>
      </c>
      <c r="M77" s="32">
        <f>IF(K77&lt;=0,0,K77*L77/DayCount)</f>
        <v/>
      </c>
      <c r="N77" s="32">
        <f>IF(K77&lt;=0,0,MIN(K77+M77,IF(G5="InterestOnly",M77,IF(G5="FixedAmount",IF($A77&lt;=E5,H5,I5),IF(OR($A77=1,$A77=E5+1),PMT(L77/DayCount,MAX(TermMonths-$A77+1,1),-K77),IF(N76=0,PMT(L77/DayCount,MAX(TermMonths-$A77+1,1),-K77),N76))))))</f>
        <v/>
      </c>
      <c r="O77" s="32">
        <f>IF(OR(K77&lt;=0,$A77&lt;&gt;J5,J5=0),0,MIN(MAX(0,K5-L5*K77),MAX(0,K77-(N77-M77))))</f>
        <v/>
      </c>
      <c r="P77" s="32">
        <f>IF(K77&lt;=0,0,MIN(K77,(N77-M77)+O77))</f>
        <v/>
      </c>
      <c r="Q77" s="32">
        <f>IF(K77&lt;=0,0,MAX(0,K77-P77))</f>
        <v/>
      </c>
      <c r="R77" s="32">
        <f>IF(OR($A77&gt;TermMonths,C6&lt;&gt;"Y"),0,X76)</f>
        <v/>
      </c>
      <c r="S77" s="31">
        <f>IF(R77&lt;=0,0,IF($A77&lt;=E6,D6,F6))</f>
        <v/>
      </c>
      <c r="T77" s="32">
        <f>IF(R77&lt;=0,0,R77*S77/DayCount)</f>
        <v/>
      </c>
      <c r="U77" s="32">
        <f>IF(R77&lt;=0,0,MIN(R77+T77,IF(G6="InterestOnly",T77,IF(G6="FixedAmount",IF($A77&lt;=E6,H6,I6),IF(OR($A77=1,$A77=E6+1),PMT(S77/DayCount,MAX(TermMonths-$A77+1,1),-R77),IF(U76=0,PMT(S77/DayCount,MAX(TermMonths-$A77+1,1),-R77),U76))))))</f>
        <v/>
      </c>
      <c r="V77" s="32">
        <f>IF(OR(R77&lt;=0,$A77&lt;&gt;J6,J6=0),0,MIN(MAX(0,K6-L6*R77),MAX(0,R77-(U77-T77))))</f>
        <v/>
      </c>
      <c r="W77" s="32">
        <f>IF(R77&lt;=0,0,MIN(R77,(U77-T77)+V77))</f>
        <v/>
      </c>
      <c r="X77" s="32">
        <f>IF(R77&lt;=0,0,MAX(0,R77-W77))</f>
        <v/>
      </c>
      <c r="Y77" s="32">
        <f>IF(OR($A77&gt;TermMonths,C7&lt;&gt;"Y"),0,AE76)</f>
        <v/>
      </c>
      <c r="Z77" s="31">
        <f>IF(Y77&lt;=0,0,IF($A77&lt;=E7,D7,F7))</f>
        <v/>
      </c>
      <c r="AA77" s="32">
        <f>IF(Y77&lt;=0,0,Y77*Z77/DayCount)</f>
        <v/>
      </c>
      <c r="AB77" s="32">
        <f>IF(Y77&lt;=0,0,MIN(Y77+AA77,IF(G7="InterestOnly",AA77,IF(G7="FixedAmount",IF($A77&lt;=E7,H7,I7),IF(OR($A77=1,$A77=E7+1),PMT(Z77/DayCount,MAX(TermMonths-$A77+1,1),-Y77),IF(AB76=0,PMT(Z77/DayCount,MAX(TermMonths-$A77+1,1),-Y77),AB76))))))</f>
        <v/>
      </c>
      <c r="AC77" s="32">
        <f>IF(OR(Y77&lt;=0,$A77&lt;&gt;J7,J7=0),0,MIN(MAX(0,K7-L7*Y77),MAX(0,Y77-(AB77-AA77))))</f>
        <v/>
      </c>
      <c r="AD77" s="32">
        <f>IF(Y77&lt;=0,0,MIN(Y77,(AB77-AA77)+AC77))</f>
        <v/>
      </c>
      <c r="AE77" s="32">
        <f>IF(Y77&lt;=0,0,MAX(0,Y77-AD77))</f>
        <v/>
      </c>
      <c r="AF77" s="32">
        <f>IF(OR($A77&gt;TermMonths,C8&lt;&gt;"Y"),0,AL76)</f>
        <v/>
      </c>
      <c r="AG77" s="31">
        <f>IF(AF77&lt;=0,0,IF($A77&lt;=E8,D8,F8))</f>
        <v/>
      </c>
      <c r="AH77" s="32">
        <f>IF(AF77&lt;=0,0,AF77*AG77/DayCount)</f>
        <v/>
      </c>
      <c r="AI77" s="32">
        <f>IF(AF77&lt;=0,0,MIN(AF77+AH77,IF(G8="InterestOnly",AH77,IF(G8="FixedAmount",IF($A77&lt;=E8,H8,I8),IF(OR($A77=1,$A77=E8+1),PMT(AG77/DayCount,MAX(TermMonths-$A77+1,1),-AF77),IF(AI76=0,PMT(AG77/DayCount,MAX(TermMonths-$A77+1,1),-AF77),AI76))))))</f>
        <v/>
      </c>
      <c r="AJ77" s="32">
        <f>IF(OR(AF77&lt;=0,$A77&lt;&gt;J8,J8=0),0,MIN(MAX(0,K8-L8*AF77),MAX(0,AF77-(AI77-AH77))))</f>
        <v/>
      </c>
      <c r="AK77" s="32">
        <f>IF(AF77&lt;=0,0,MIN(AF77,(AI77-AH77)+AJ77))</f>
        <v/>
      </c>
      <c r="AL77" s="32">
        <f>IF(AF77&lt;=0,0,MAX(0,AF77-AK77))</f>
        <v/>
      </c>
      <c r="AM77" s="32">
        <f>IF(OR($A77&gt;TermMonths,C9&lt;&gt;"Y"),0,AS76)</f>
        <v/>
      </c>
      <c r="AN77" s="31">
        <f>IF(AM77&lt;=0,0,IF($A77&lt;=E9,D9,F9))</f>
        <v/>
      </c>
      <c r="AO77" s="32">
        <f>IF(AM77&lt;=0,0,AM77*AN77/DayCount)</f>
        <v/>
      </c>
      <c r="AP77" s="32">
        <f>IF(AM77&lt;=0,0,MIN(AM77+AO77,IF(G9="InterestOnly",AO77,IF(G9="FixedAmount",IF($A77&lt;=E9,H9,I9),IF(OR($A77=1,$A77=E9+1),PMT(AN77/DayCount,MAX(TermMonths-$A77+1,1),-AM77),IF(AP76=0,PMT(AN77/DayCount,MAX(TermMonths-$A77+1,1),-AM77),AP76))))))</f>
        <v/>
      </c>
      <c r="AQ77" s="32">
        <f>IF(OR(AM77&lt;=0,$A77&lt;&gt;J9,J9=0),0,MIN(MAX(0,K9-L9*AM77),MAX(0,AM77-(AP77-AO77))))</f>
        <v/>
      </c>
      <c r="AR77" s="32">
        <f>IF(AM77&lt;=0,0,MIN(AM77,(AP77-AO77)+AQ77))</f>
        <v/>
      </c>
      <c r="AS77" s="32">
        <f>IF(AM77&lt;=0,0,MAX(0,AM77-AR77))</f>
        <v/>
      </c>
    </row>
    <row r="78">
      <c r="A78" s="33" t="n">
        <v>65</v>
      </c>
      <c r="B78" s="34">
        <f>IF(A78&gt;TermMonths,"",EDATE(StartDate,A78-1))</f>
        <v/>
      </c>
      <c r="C78" s="33">
        <f>IF(B78="","",YEAR(B78))</f>
        <v/>
      </c>
      <c r="D78" s="32">
        <f>IF(OR($A78&gt;TermMonths,C4&lt;&gt;"Y"),0,J77)</f>
        <v/>
      </c>
      <c r="E78" s="31">
        <f>IF(D78&lt;=0,0,IF($A78&lt;=E4,D4,F4))</f>
        <v/>
      </c>
      <c r="F78" s="32">
        <f>IF(D78&lt;=0,0,D78*E78/DayCount)</f>
        <v/>
      </c>
      <c r="G78" s="32">
        <f>IF(D78&lt;=0,0,MIN(D78+F78,IF(G4="InterestOnly",F78,IF(G4="FixedAmount",IF($A78&lt;=E4,H4,I4),IF(OR($A78=1,$A78=E4+1),PMT(E78/DayCount,MAX(TermMonths-$A78+1,1),-D78),IF(G77=0,PMT(E78/DayCount,MAX(TermMonths-$A78+1,1),-D78),G77))))))</f>
        <v/>
      </c>
      <c r="H78" s="32">
        <f>IF(OR(D78&lt;=0,$A78&lt;&gt;J4,J4=0),0,MIN(MAX(0,K4-L4*D78),MAX(0,D78-(G78-F78))))</f>
        <v/>
      </c>
      <c r="I78" s="32">
        <f>IF(D78&lt;=0,0,MIN(D78,(G78-F78)+H78))</f>
        <v/>
      </c>
      <c r="J78" s="32">
        <f>IF(D78&lt;=0,0,MAX(0,D78-I78))</f>
        <v/>
      </c>
      <c r="K78" s="32">
        <f>IF(OR($A78&gt;TermMonths,C5&lt;&gt;"Y"),0,Q77)</f>
        <v/>
      </c>
      <c r="L78" s="31">
        <f>IF(K78&lt;=0,0,IF($A78&lt;=E5,D5,F5))</f>
        <v/>
      </c>
      <c r="M78" s="32">
        <f>IF(K78&lt;=0,0,K78*L78/DayCount)</f>
        <v/>
      </c>
      <c r="N78" s="32">
        <f>IF(K78&lt;=0,0,MIN(K78+M78,IF(G5="InterestOnly",M78,IF(G5="FixedAmount",IF($A78&lt;=E5,H5,I5),IF(OR($A78=1,$A78=E5+1),PMT(L78/DayCount,MAX(TermMonths-$A78+1,1),-K78),IF(N77=0,PMT(L78/DayCount,MAX(TermMonths-$A78+1,1),-K78),N77))))))</f>
        <v/>
      </c>
      <c r="O78" s="32">
        <f>IF(OR(K78&lt;=0,$A78&lt;&gt;J5,J5=0),0,MIN(MAX(0,K5-L5*K78),MAX(0,K78-(N78-M78))))</f>
        <v/>
      </c>
      <c r="P78" s="32">
        <f>IF(K78&lt;=0,0,MIN(K78,(N78-M78)+O78))</f>
        <v/>
      </c>
      <c r="Q78" s="32">
        <f>IF(K78&lt;=0,0,MAX(0,K78-P78))</f>
        <v/>
      </c>
      <c r="R78" s="32">
        <f>IF(OR($A78&gt;TermMonths,C6&lt;&gt;"Y"),0,X77)</f>
        <v/>
      </c>
      <c r="S78" s="31">
        <f>IF(R78&lt;=0,0,IF($A78&lt;=E6,D6,F6))</f>
        <v/>
      </c>
      <c r="T78" s="32">
        <f>IF(R78&lt;=0,0,R78*S78/DayCount)</f>
        <v/>
      </c>
      <c r="U78" s="32">
        <f>IF(R78&lt;=0,0,MIN(R78+T78,IF(G6="InterestOnly",T78,IF(G6="FixedAmount",IF($A78&lt;=E6,H6,I6),IF(OR($A78=1,$A78=E6+1),PMT(S78/DayCount,MAX(TermMonths-$A78+1,1),-R78),IF(U77=0,PMT(S78/DayCount,MAX(TermMonths-$A78+1,1),-R78),U77))))))</f>
        <v/>
      </c>
      <c r="V78" s="32">
        <f>IF(OR(R78&lt;=0,$A78&lt;&gt;J6,J6=0),0,MIN(MAX(0,K6-L6*R78),MAX(0,R78-(U78-T78))))</f>
        <v/>
      </c>
      <c r="W78" s="32">
        <f>IF(R78&lt;=0,0,MIN(R78,(U78-T78)+V78))</f>
        <v/>
      </c>
      <c r="X78" s="32">
        <f>IF(R78&lt;=0,0,MAX(0,R78-W78))</f>
        <v/>
      </c>
      <c r="Y78" s="32">
        <f>IF(OR($A78&gt;TermMonths,C7&lt;&gt;"Y"),0,AE77)</f>
        <v/>
      </c>
      <c r="Z78" s="31">
        <f>IF(Y78&lt;=0,0,IF($A78&lt;=E7,D7,F7))</f>
        <v/>
      </c>
      <c r="AA78" s="32">
        <f>IF(Y78&lt;=0,0,Y78*Z78/DayCount)</f>
        <v/>
      </c>
      <c r="AB78" s="32">
        <f>IF(Y78&lt;=0,0,MIN(Y78+AA78,IF(G7="InterestOnly",AA78,IF(G7="FixedAmount",IF($A78&lt;=E7,H7,I7),IF(OR($A78=1,$A78=E7+1),PMT(Z78/DayCount,MAX(TermMonths-$A78+1,1),-Y78),IF(AB77=0,PMT(Z78/DayCount,MAX(TermMonths-$A78+1,1),-Y78),AB77))))))</f>
        <v/>
      </c>
      <c r="AC78" s="32">
        <f>IF(OR(Y78&lt;=0,$A78&lt;&gt;J7,J7=0),0,MIN(MAX(0,K7-L7*Y78),MAX(0,Y78-(AB78-AA78))))</f>
        <v/>
      </c>
      <c r="AD78" s="32">
        <f>IF(Y78&lt;=0,0,MIN(Y78,(AB78-AA78)+AC78))</f>
        <v/>
      </c>
      <c r="AE78" s="32">
        <f>IF(Y78&lt;=0,0,MAX(0,Y78-AD78))</f>
        <v/>
      </c>
      <c r="AF78" s="32">
        <f>IF(OR($A78&gt;TermMonths,C8&lt;&gt;"Y"),0,AL77)</f>
        <v/>
      </c>
      <c r="AG78" s="31">
        <f>IF(AF78&lt;=0,0,IF($A78&lt;=E8,D8,F8))</f>
        <v/>
      </c>
      <c r="AH78" s="32">
        <f>IF(AF78&lt;=0,0,AF78*AG78/DayCount)</f>
        <v/>
      </c>
      <c r="AI78" s="32">
        <f>IF(AF78&lt;=0,0,MIN(AF78+AH78,IF(G8="InterestOnly",AH78,IF(G8="FixedAmount",IF($A78&lt;=E8,H8,I8),IF(OR($A78=1,$A78=E8+1),PMT(AG78/DayCount,MAX(TermMonths-$A78+1,1),-AF78),IF(AI77=0,PMT(AG78/DayCount,MAX(TermMonths-$A78+1,1),-AF78),AI77))))))</f>
        <v/>
      </c>
      <c r="AJ78" s="32">
        <f>IF(OR(AF78&lt;=0,$A78&lt;&gt;J8,J8=0),0,MIN(MAX(0,K8-L8*AF78),MAX(0,AF78-(AI78-AH78))))</f>
        <v/>
      </c>
      <c r="AK78" s="32">
        <f>IF(AF78&lt;=0,0,MIN(AF78,(AI78-AH78)+AJ78))</f>
        <v/>
      </c>
      <c r="AL78" s="32">
        <f>IF(AF78&lt;=0,0,MAX(0,AF78-AK78))</f>
        <v/>
      </c>
      <c r="AM78" s="32">
        <f>IF(OR($A78&gt;TermMonths,C9&lt;&gt;"Y"),0,AS77)</f>
        <v/>
      </c>
      <c r="AN78" s="31">
        <f>IF(AM78&lt;=0,0,IF($A78&lt;=E9,D9,F9))</f>
        <v/>
      </c>
      <c r="AO78" s="32">
        <f>IF(AM78&lt;=0,0,AM78*AN78/DayCount)</f>
        <v/>
      </c>
      <c r="AP78" s="32">
        <f>IF(AM78&lt;=0,0,MIN(AM78+AO78,IF(G9="InterestOnly",AO78,IF(G9="FixedAmount",IF($A78&lt;=E9,H9,I9),IF(OR($A78=1,$A78=E9+1),PMT(AN78/DayCount,MAX(TermMonths-$A78+1,1),-AM78),IF(AP77=0,PMT(AN78/DayCount,MAX(TermMonths-$A78+1,1),-AM78),AP77))))))</f>
        <v/>
      </c>
      <c r="AQ78" s="32">
        <f>IF(OR(AM78&lt;=0,$A78&lt;&gt;J9,J9=0),0,MIN(MAX(0,K9-L9*AM78),MAX(0,AM78-(AP78-AO78))))</f>
        <v/>
      </c>
      <c r="AR78" s="32">
        <f>IF(AM78&lt;=0,0,MIN(AM78,(AP78-AO78)+AQ78))</f>
        <v/>
      </c>
      <c r="AS78" s="32">
        <f>IF(AM78&lt;=0,0,MAX(0,AM78-AR78))</f>
        <v/>
      </c>
    </row>
    <row r="79">
      <c r="A79" s="33" t="n">
        <v>66</v>
      </c>
      <c r="B79" s="34">
        <f>IF(A79&gt;TermMonths,"",EDATE(StartDate,A79-1))</f>
        <v/>
      </c>
      <c r="C79" s="33">
        <f>IF(B79="","",YEAR(B79))</f>
        <v/>
      </c>
      <c r="D79" s="32">
        <f>IF(OR($A79&gt;TermMonths,C4&lt;&gt;"Y"),0,J78)</f>
        <v/>
      </c>
      <c r="E79" s="31">
        <f>IF(D79&lt;=0,0,IF($A79&lt;=E4,D4,F4))</f>
        <v/>
      </c>
      <c r="F79" s="32">
        <f>IF(D79&lt;=0,0,D79*E79/DayCount)</f>
        <v/>
      </c>
      <c r="G79" s="32">
        <f>IF(D79&lt;=0,0,MIN(D79+F79,IF(G4="InterestOnly",F79,IF(G4="FixedAmount",IF($A79&lt;=E4,H4,I4),IF(OR($A79=1,$A79=E4+1),PMT(E79/DayCount,MAX(TermMonths-$A79+1,1),-D79),IF(G78=0,PMT(E79/DayCount,MAX(TermMonths-$A79+1,1),-D79),G78))))))</f>
        <v/>
      </c>
      <c r="H79" s="32">
        <f>IF(OR(D79&lt;=0,$A79&lt;&gt;J4,J4=0),0,MIN(MAX(0,K4-L4*D79),MAX(0,D79-(G79-F79))))</f>
        <v/>
      </c>
      <c r="I79" s="32">
        <f>IF(D79&lt;=0,0,MIN(D79,(G79-F79)+H79))</f>
        <v/>
      </c>
      <c r="J79" s="32">
        <f>IF(D79&lt;=0,0,MAX(0,D79-I79))</f>
        <v/>
      </c>
      <c r="K79" s="32">
        <f>IF(OR($A79&gt;TermMonths,C5&lt;&gt;"Y"),0,Q78)</f>
        <v/>
      </c>
      <c r="L79" s="31">
        <f>IF(K79&lt;=0,0,IF($A79&lt;=E5,D5,F5))</f>
        <v/>
      </c>
      <c r="M79" s="32">
        <f>IF(K79&lt;=0,0,K79*L79/DayCount)</f>
        <v/>
      </c>
      <c r="N79" s="32">
        <f>IF(K79&lt;=0,0,MIN(K79+M79,IF(G5="InterestOnly",M79,IF(G5="FixedAmount",IF($A79&lt;=E5,H5,I5),IF(OR($A79=1,$A79=E5+1),PMT(L79/DayCount,MAX(TermMonths-$A79+1,1),-K79),IF(N78=0,PMT(L79/DayCount,MAX(TermMonths-$A79+1,1),-K79),N78))))))</f>
        <v/>
      </c>
      <c r="O79" s="32">
        <f>IF(OR(K79&lt;=0,$A79&lt;&gt;J5,J5=0),0,MIN(MAX(0,K5-L5*K79),MAX(0,K79-(N79-M79))))</f>
        <v/>
      </c>
      <c r="P79" s="32">
        <f>IF(K79&lt;=0,0,MIN(K79,(N79-M79)+O79))</f>
        <v/>
      </c>
      <c r="Q79" s="32">
        <f>IF(K79&lt;=0,0,MAX(0,K79-P79))</f>
        <v/>
      </c>
      <c r="R79" s="32">
        <f>IF(OR($A79&gt;TermMonths,C6&lt;&gt;"Y"),0,X78)</f>
        <v/>
      </c>
      <c r="S79" s="31">
        <f>IF(R79&lt;=0,0,IF($A79&lt;=E6,D6,F6))</f>
        <v/>
      </c>
      <c r="T79" s="32">
        <f>IF(R79&lt;=0,0,R79*S79/DayCount)</f>
        <v/>
      </c>
      <c r="U79" s="32">
        <f>IF(R79&lt;=0,0,MIN(R79+T79,IF(G6="InterestOnly",T79,IF(G6="FixedAmount",IF($A79&lt;=E6,H6,I6),IF(OR($A79=1,$A79=E6+1),PMT(S79/DayCount,MAX(TermMonths-$A79+1,1),-R79),IF(U78=0,PMT(S79/DayCount,MAX(TermMonths-$A79+1,1),-R79),U78))))))</f>
        <v/>
      </c>
      <c r="V79" s="32">
        <f>IF(OR(R79&lt;=0,$A79&lt;&gt;J6,J6=0),0,MIN(MAX(0,K6-L6*R79),MAX(0,R79-(U79-T79))))</f>
        <v/>
      </c>
      <c r="W79" s="32">
        <f>IF(R79&lt;=0,0,MIN(R79,(U79-T79)+V79))</f>
        <v/>
      </c>
      <c r="X79" s="32">
        <f>IF(R79&lt;=0,0,MAX(0,R79-W79))</f>
        <v/>
      </c>
      <c r="Y79" s="32">
        <f>IF(OR($A79&gt;TermMonths,C7&lt;&gt;"Y"),0,AE78)</f>
        <v/>
      </c>
      <c r="Z79" s="31">
        <f>IF(Y79&lt;=0,0,IF($A79&lt;=E7,D7,F7))</f>
        <v/>
      </c>
      <c r="AA79" s="32">
        <f>IF(Y79&lt;=0,0,Y79*Z79/DayCount)</f>
        <v/>
      </c>
      <c r="AB79" s="32">
        <f>IF(Y79&lt;=0,0,MIN(Y79+AA79,IF(G7="InterestOnly",AA79,IF(G7="FixedAmount",IF($A79&lt;=E7,H7,I7),IF(OR($A79=1,$A79=E7+1),PMT(Z79/DayCount,MAX(TermMonths-$A79+1,1),-Y79),IF(AB78=0,PMT(Z79/DayCount,MAX(TermMonths-$A79+1,1),-Y79),AB78))))))</f>
        <v/>
      </c>
      <c r="AC79" s="32">
        <f>IF(OR(Y79&lt;=0,$A79&lt;&gt;J7,J7=0),0,MIN(MAX(0,K7-L7*Y79),MAX(0,Y79-(AB79-AA79))))</f>
        <v/>
      </c>
      <c r="AD79" s="32">
        <f>IF(Y79&lt;=0,0,MIN(Y79,(AB79-AA79)+AC79))</f>
        <v/>
      </c>
      <c r="AE79" s="32">
        <f>IF(Y79&lt;=0,0,MAX(0,Y79-AD79))</f>
        <v/>
      </c>
      <c r="AF79" s="32">
        <f>IF(OR($A79&gt;TermMonths,C8&lt;&gt;"Y"),0,AL78)</f>
        <v/>
      </c>
      <c r="AG79" s="31">
        <f>IF(AF79&lt;=0,0,IF($A79&lt;=E8,D8,F8))</f>
        <v/>
      </c>
      <c r="AH79" s="32">
        <f>IF(AF79&lt;=0,0,AF79*AG79/DayCount)</f>
        <v/>
      </c>
      <c r="AI79" s="32">
        <f>IF(AF79&lt;=0,0,MIN(AF79+AH79,IF(G8="InterestOnly",AH79,IF(G8="FixedAmount",IF($A79&lt;=E8,H8,I8),IF(OR($A79=1,$A79=E8+1),PMT(AG79/DayCount,MAX(TermMonths-$A79+1,1),-AF79),IF(AI78=0,PMT(AG79/DayCount,MAX(TermMonths-$A79+1,1),-AF79),AI78))))))</f>
        <v/>
      </c>
      <c r="AJ79" s="32">
        <f>IF(OR(AF79&lt;=0,$A79&lt;&gt;J8,J8=0),0,MIN(MAX(0,K8-L8*AF79),MAX(0,AF79-(AI79-AH79))))</f>
        <v/>
      </c>
      <c r="AK79" s="32">
        <f>IF(AF79&lt;=0,0,MIN(AF79,(AI79-AH79)+AJ79))</f>
        <v/>
      </c>
      <c r="AL79" s="32">
        <f>IF(AF79&lt;=0,0,MAX(0,AF79-AK79))</f>
        <v/>
      </c>
      <c r="AM79" s="32">
        <f>IF(OR($A79&gt;TermMonths,C9&lt;&gt;"Y"),0,AS78)</f>
        <v/>
      </c>
      <c r="AN79" s="31">
        <f>IF(AM79&lt;=0,0,IF($A79&lt;=E9,D9,F9))</f>
        <v/>
      </c>
      <c r="AO79" s="32">
        <f>IF(AM79&lt;=0,0,AM79*AN79/DayCount)</f>
        <v/>
      </c>
      <c r="AP79" s="32">
        <f>IF(AM79&lt;=0,0,MIN(AM79+AO79,IF(G9="InterestOnly",AO79,IF(G9="FixedAmount",IF($A79&lt;=E9,H9,I9),IF(OR($A79=1,$A79=E9+1),PMT(AN79/DayCount,MAX(TermMonths-$A79+1,1),-AM79),IF(AP78=0,PMT(AN79/DayCount,MAX(TermMonths-$A79+1,1),-AM79),AP78))))))</f>
        <v/>
      </c>
      <c r="AQ79" s="32">
        <f>IF(OR(AM79&lt;=0,$A79&lt;&gt;J9,J9=0),0,MIN(MAX(0,K9-L9*AM79),MAX(0,AM79-(AP79-AO79))))</f>
        <v/>
      </c>
      <c r="AR79" s="32">
        <f>IF(AM79&lt;=0,0,MIN(AM79,(AP79-AO79)+AQ79))</f>
        <v/>
      </c>
      <c r="AS79" s="32">
        <f>IF(AM79&lt;=0,0,MAX(0,AM79-AR79))</f>
        <v/>
      </c>
    </row>
    <row r="80">
      <c r="A80" s="33" t="n">
        <v>67</v>
      </c>
      <c r="B80" s="34">
        <f>IF(A80&gt;TermMonths,"",EDATE(StartDate,A80-1))</f>
        <v/>
      </c>
      <c r="C80" s="33">
        <f>IF(B80="","",YEAR(B80))</f>
        <v/>
      </c>
      <c r="D80" s="32">
        <f>IF(OR($A80&gt;TermMonths,C4&lt;&gt;"Y"),0,J79)</f>
        <v/>
      </c>
      <c r="E80" s="31">
        <f>IF(D80&lt;=0,0,IF($A80&lt;=E4,D4,F4))</f>
        <v/>
      </c>
      <c r="F80" s="32">
        <f>IF(D80&lt;=0,0,D80*E80/DayCount)</f>
        <v/>
      </c>
      <c r="G80" s="32">
        <f>IF(D80&lt;=0,0,MIN(D80+F80,IF(G4="InterestOnly",F80,IF(G4="FixedAmount",IF($A80&lt;=E4,H4,I4),IF(OR($A80=1,$A80=E4+1),PMT(E80/DayCount,MAX(TermMonths-$A80+1,1),-D80),IF(G79=0,PMT(E80/DayCount,MAX(TermMonths-$A80+1,1),-D80),G79))))))</f>
        <v/>
      </c>
      <c r="H80" s="32">
        <f>IF(OR(D80&lt;=0,$A80&lt;&gt;J4,J4=0),0,MIN(MAX(0,K4-L4*D80),MAX(0,D80-(G80-F80))))</f>
        <v/>
      </c>
      <c r="I80" s="32">
        <f>IF(D80&lt;=0,0,MIN(D80,(G80-F80)+H80))</f>
        <v/>
      </c>
      <c r="J80" s="32">
        <f>IF(D80&lt;=0,0,MAX(0,D80-I80))</f>
        <v/>
      </c>
      <c r="K80" s="32">
        <f>IF(OR($A80&gt;TermMonths,C5&lt;&gt;"Y"),0,Q79)</f>
        <v/>
      </c>
      <c r="L80" s="31">
        <f>IF(K80&lt;=0,0,IF($A80&lt;=E5,D5,F5))</f>
        <v/>
      </c>
      <c r="M80" s="32">
        <f>IF(K80&lt;=0,0,K80*L80/DayCount)</f>
        <v/>
      </c>
      <c r="N80" s="32">
        <f>IF(K80&lt;=0,0,MIN(K80+M80,IF(G5="InterestOnly",M80,IF(G5="FixedAmount",IF($A80&lt;=E5,H5,I5),IF(OR($A80=1,$A80=E5+1),PMT(L80/DayCount,MAX(TermMonths-$A80+1,1),-K80),IF(N79=0,PMT(L80/DayCount,MAX(TermMonths-$A80+1,1),-K80),N79))))))</f>
        <v/>
      </c>
      <c r="O80" s="32">
        <f>IF(OR(K80&lt;=0,$A80&lt;&gt;J5,J5=0),0,MIN(MAX(0,K5-L5*K80),MAX(0,K80-(N80-M80))))</f>
        <v/>
      </c>
      <c r="P80" s="32">
        <f>IF(K80&lt;=0,0,MIN(K80,(N80-M80)+O80))</f>
        <v/>
      </c>
      <c r="Q80" s="32">
        <f>IF(K80&lt;=0,0,MAX(0,K80-P80))</f>
        <v/>
      </c>
      <c r="R80" s="32">
        <f>IF(OR($A80&gt;TermMonths,C6&lt;&gt;"Y"),0,X79)</f>
        <v/>
      </c>
      <c r="S80" s="31">
        <f>IF(R80&lt;=0,0,IF($A80&lt;=E6,D6,F6))</f>
        <v/>
      </c>
      <c r="T80" s="32">
        <f>IF(R80&lt;=0,0,R80*S80/DayCount)</f>
        <v/>
      </c>
      <c r="U80" s="32">
        <f>IF(R80&lt;=0,0,MIN(R80+T80,IF(G6="InterestOnly",T80,IF(G6="FixedAmount",IF($A80&lt;=E6,H6,I6),IF(OR($A80=1,$A80=E6+1),PMT(S80/DayCount,MAX(TermMonths-$A80+1,1),-R80),IF(U79=0,PMT(S80/DayCount,MAX(TermMonths-$A80+1,1),-R80),U79))))))</f>
        <v/>
      </c>
      <c r="V80" s="32">
        <f>IF(OR(R80&lt;=0,$A80&lt;&gt;J6,J6=0),0,MIN(MAX(0,K6-L6*R80),MAX(0,R80-(U80-T80))))</f>
        <v/>
      </c>
      <c r="W80" s="32">
        <f>IF(R80&lt;=0,0,MIN(R80,(U80-T80)+V80))</f>
        <v/>
      </c>
      <c r="X80" s="32">
        <f>IF(R80&lt;=0,0,MAX(0,R80-W80))</f>
        <v/>
      </c>
      <c r="Y80" s="32">
        <f>IF(OR($A80&gt;TermMonths,C7&lt;&gt;"Y"),0,AE79)</f>
        <v/>
      </c>
      <c r="Z80" s="31">
        <f>IF(Y80&lt;=0,0,IF($A80&lt;=E7,D7,F7))</f>
        <v/>
      </c>
      <c r="AA80" s="32">
        <f>IF(Y80&lt;=0,0,Y80*Z80/DayCount)</f>
        <v/>
      </c>
      <c r="AB80" s="32">
        <f>IF(Y80&lt;=0,0,MIN(Y80+AA80,IF(G7="InterestOnly",AA80,IF(G7="FixedAmount",IF($A80&lt;=E7,H7,I7),IF(OR($A80=1,$A80=E7+1),PMT(Z80/DayCount,MAX(TermMonths-$A80+1,1),-Y80),IF(AB79=0,PMT(Z80/DayCount,MAX(TermMonths-$A80+1,1),-Y80),AB79))))))</f>
        <v/>
      </c>
      <c r="AC80" s="32">
        <f>IF(OR(Y80&lt;=0,$A80&lt;&gt;J7,J7=0),0,MIN(MAX(0,K7-L7*Y80),MAX(0,Y80-(AB80-AA80))))</f>
        <v/>
      </c>
      <c r="AD80" s="32">
        <f>IF(Y80&lt;=0,0,MIN(Y80,(AB80-AA80)+AC80))</f>
        <v/>
      </c>
      <c r="AE80" s="32">
        <f>IF(Y80&lt;=0,0,MAX(0,Y80-AD80))</f>
        <v/>
      </c>
      <c r="AF80" s="32">
        <f>IF(OR($A80&gt;TermMonths,C8&lt;&gt;"Y"),0,AL79)</f>
        <v/>
      </c>
      <c r="AG80" s="31">
        <f>IF(AF80&lt;=0,0,IF($A80&lt;=E8,D8,F8))</f>
        <v/>
      </c>
      <c r="AH80" s="32">
        <f>IF(AF80&lt;=0,0,AF80*AG80/DayCount)</f>
        <v/>
      </c>
      <c r="AI80" s="32">
        <f>IF(AF80&lt;=0,0,MIN(AF80+AH80,IF(G8="InterestOnly",AH80,IF(G8="FixedAmount",IF($A80&lt;=E8,H8,I8),IF(OR($A80=1,$A80=E8+1),PMT(AG80/DayCount,MAX(TermMonths-$A80+1,1),-AF80),IF(AI79=0,PMT(AG80/DayCount,MAX(TermMonths-$A80+1,1),-AF80),AI79))))))</f>
        <v/>
      </c>
      <c r="AJ80" s="32">
        <f>IF(OR(AF80&lt;=0,$A80&lt;&gt;J8,J8=0),0,MIN(MAX(0,K8-L8*AF80),MAX(0,AF80-(AI80-AH80))))</f>
        <v/>
      </c>
      <c r="AK80" s="32">
        <f>IF(AF80&lt;=0,0,MIN(AF80,(AI80-AH80)+AJ80))</f>
        <v/>
      </c>
      <c r="AL80" s="32">
        <f>IF(AF80&lt;=0,0,MAX(0,AF80-AK80))</f>
        <v/>
      </c>
      <c r="AM80" s="32">
        <f>IF(OR($A80&gt;TermMonths,C9&lt;&gt;"Y"),0,AS79)</f>
        <v/>
      </c>
      <c r="AN80" s="31">
        <f>IF(AM80&lt;=0,0,IF($A80&lt;=E9,D9,F9))</f>
        <v/>
      </c>
      <c r="AO80" s="32">
        <f>IF(AM80&lt;=0,0,AM80*AN80/DayCount)</f>
        <v/>
      </c>
      <c r="AP80" s="32">
        <f>IF(AM80&lt;=0,0,MIN(AM80+AO80,IF(G9="InterestOnly",AO80,IF(G9="FixedAmount",IF($A80&lt;=E9,H9,I9),IF(OR($A80=1,$A80=E9+1),PMT(AN80/DayCount,MAX(TermMonths-$A80+1,1),-AM80),IF(AP79=0,PMT(AN80/DayCount,MAX(TermMonths-$A80+1,1),-AM80),AP79))))))</f>
        <v/>
      </c>
      <c r="AQ80" s="32">
        <f>IF(OR(AM80&lt;=0,$A80&lt;&gt;J9,J9=0),0,MIN(MAX(0,K9-L9*AM80),MAX(0,AM80-(AP80-AO80))))</f>
        <v/>
      </c>
      <c r="AR80" s="32">
        <f>IF(AM80&lt;=0,0,MIN(AM80,(AP80-AO80)+AQ80))</f>
        <v/>
      </c>
      <c r="AS80" s="32">
        <f>IF(AM80&lt;=0,0,MAX(0,AM80-AR80))</f>
        <v/>
      </c>
    </row>
    <row r="81">
      <c r="A81" s="33" t="n">
        <v>68</v>
      </c>
      <c r="B81" s="34">
        <f>IF(A81&gt;TermMonths,"",EDATE(StartDate,A81-1))</f>
        <v/>
      </c>
      <c r="C81" s="33">
        <f>IF(B81="","",YEAR(B81))</f>
        <v/>
      </c>
      <c r="D81" s="32">
        <f>IF(OR($A81&gt;TermMonths,C4&lt;&gt;"Y"),0,J80)</f>
        <v/>
      </c>
      <c r="E81" s="31">
        <f>IF(D81&lt;=0,0,IF($A81&lt;=E4,D4,F4))</f>
        <v/>
      </c>
      <c r="F81" s="32">
        <f>IF(D81&lt;=0,0,D81*E81/DayCount)</f>
        <v/>
      </c>
      <c r="G81" s="32">
        <f>IF(D81&lt;=0,0,MIN(D81+F81,IF(G4="InterestOnly",F81,IF(G4="FixedAmount",IF($A81&lt;=E4,H4,I4),IF(OR($A81=1,$A81=E4+1),PMT(E81/DayCount,MAX(TermMonths-$A81+1,1),-D81),IF(G80=0,PMT(E81/DayCount,MAX(TermMonths-$A81+1,1),-D81),G80))))))</f>
        <v/>
      </c>
      <c r="H81" s="32">
        <f>IF(OR(D81&lt;=0,$A81&lt;&gt;J4,J4=0),0,MIN(MAX(0,K4-L4*D81),MAX(0,D81-(G81-F81))))</f>
        <v/>
      </c>
      <c r="I81" s="32">
        <f>IF(D81&lt;=0,0,MIN(D81,(G81-F81)+H81))</f>
        <v/>
      </c>
      <c r="J81" s="32">
        <f>IF(D81&lt;=0,0,MAX(0,D81-I81))</f>
        <v/>
      </c>
      <c r="K81" s="32">
        <f>IF(OR($A81&gt;TermMonths,C5&lt;&gt;"Y"),0,Q80)</f>
        <v/>
      </c>
      <c r="L81" s="31">
        <f>IF(K81&lt;=0,0,IF($A81&lt;=E5,D5,F5))</f>
        <v/>
      </c>
      <c r="M81" s="32">
        <f>IF(K81&lt;=0,0,K81*L81/DayCount)</f>
        <v/>
      </c>
      <c r="N81" s="32">
        <f>IF(K81&lt;=0,0,MIN(K81+M81,IF(G5="InterestOnly",M81,IF(G5="FixedAmount",IF($A81&lt;=E5,H5,I5),IF(OR($A81=1,$A81=E5+1),PMT(L81/DayCount,MAX(TermMonths-$A81+1,1),-K81),IF(N80=0,PMT(L81/DayCount,MAX(TermMonths-$A81+1,1),-K81),N80))))))</f>
        <v/>
      </c>
      <c r="O81" s="32">
        <f>IF(OR(K81&lt;=0,$A81&lt;&gt;J5,J5=0),0,MIN(MAX(0,K5-L5*K81),MAX(0,K81-(N81-M81))))</f>
        <v/>
      </c>
      <c r="P81" s="32">
        <f>IF(K81&lt;=0,0,MIN(K81,(N81-M81)+O81))</f>
        <v/>
      </c>
      <c r="Q81" s="32">
        <f>IF(K81&lt;=0,0,MAX(0,K81-P81))</f>
        <v/>
      </c>
      <c r="R81" s="32">
        <f>IF(OR($A81&gt;TermMonths,C6&lt;&gt;"Y"),0,X80)</f>
        <v/>
      </c>
      <c r="S81" s="31">
        <f>IF(R81&lt;=0,0,IF($A81&lt;=E6,D6,F6))</f>
        <v/>
      </c>
      <c r="T81" s="32">
        <f>IF(R81&lt;=0,0,R81*S81/DayCount)</f>
        <v/>
      </c>
      <c r="U81" s="32">
        <f>IF(R81&lt;=0,0,MIN(R81+T81,IF(G6="InterestOnly",T81,IF(G6="FixedAmount",IF($A81&lt;=E6,H6,I6),IF(OR($A81=1,$A81=E6+1),PMT(S81/DayCount,MAX(TermMonths-$A81+1,1),-R81),IF(U80=0,PMT(S81/DayCount,MAX(TermMonths-$A81+1,1),-R81),U80))))))</f>
        <v/>
      </c>
      <c r="V81" s="32">
        <f>IF(OR(R81&lt;=0,$A81&lt;&gt;J6,J6=0),0,MIN(MAX(0,K6-L6*R81),MAX(0,R81-(U81-T81))))</f>
        <v/>
      </c>
      <c r="W81" s="32">
        <f>IF(R81&lt;=0,0,MIN(R81,(U81-T81)+V81))</f>
        <v/>
      </c>
      <c r="X81" s="32">
        <f>IF(R81&lt;=0,0,MAX(0,R81-W81))</f>
        <v/>
      </c>
      <c r="Y81" s="32">
        <f>IF(OR($A81&gt;TermMonths,C7&lt;&gt;"Y"),0,AE80)</f>
        <v/>
      </c>
      <c r="Z81" s="31">
        <f>IF(Y81&lt;=0,0,IF($A81&lt;=E7,D7,F7))</f>
        <v/>
      </c>
      <c r="AA81" s="32">
        <f>IF(Y81&lt;=0,0,Y81*Z81/DayCount)</f>
        <v/>
      </c>
      <c r="AB81" s="32">
        <f>IF(Y81&lt;=0,0,MIN(Y81+AA81,IF(G7="InterestOnly",AA81,IF(G7="FixedAmount",IF($A81&lt;=E7,H7,I7),IF(OR($A81=1,$A81=E7+1),PMT(Z81/DayCount,MAX(TermMonths-$A81+1,1),-Y81),IF(AB80=0,PMT(Z81/DayCount,MAX(TermMonths-$A81+1,1),-Y81),AB80))))))</f>
        <v/>
      </c>
      <c r="AC81" s="32">
        <f>IF(OR(Y81&lt;=0,$A81&lt;&gt;J7,J7=0),0,MIN(MAX(0,K7-L7*Y81),MAX(0,Y81-(AB81-AA81))))</f>
        <v/>
      </c>
      <c r="AD81" s="32">
        <f>IF(Y81&lt;=0,0,MIN(Y81,(AB81-AA81)+AC81))</f>
        <v/>
      </c>
      <c r="AE81" s="32">
        <f>IF(Y81&lt;=0,0,MAX(0,Y81-AD81))</f>
        <v/>
      </c>
      <c r="AF81" s="32">
        <f>IF(OR($A81&gt;TermMonths,C8&lt;&gt;"Y"),0,AL80)</f>
        <v/>
      </c>
      <c r="AG81" s="31">
        <f>IF(AF81&lt;=0,0,IF($A81&lt;=E8,D8,F8))</f>
        <v/>
      </c>
      <c r="AH81" s="32">
        <f>IF(AF81&lt;=0,0,AF81*AG81/DayCount)</f>
        <v/>
      </c>
      <c r="AI81" s="32">
        <f>IF(AF81&lt;=0,0,MIN(AF81+AH81,IF(G8="InterestOnly",AH81,IF(G8="FixedAmount",IF($A81&lt;=E8,H8,I8),IF(OR($A81=1,$A81=E8+1),PMT(AG81/DayCount,MAX(TermMonths-$A81+1,1),-AF81),IF(AI80=0,PMT(AG81/DayCount,MAX(TermMonths-$A81+1,1),-AF81),AI80))))))</f>
        <v/>
      </c>
      <c r="AJ81" s="32">
        <f>IF(OR(AF81&lt;=0,$A81&lt;&gt;J8,J8=0),0,MIN(MAX(0,K8-L8*AF81),MAX(0,AF81-(AI81-AH81))))</f>
        <v/>
      </c>
      <c r="AK81" s="32">
        <f>IF(AF81&lt;=0,0,MIN(AF81,(AI81-AH81)+AJ81))</f>
        <v/>
      </c>
      <c r="AL81" s="32">
        <f>IF(AF81&lt;=0,0,MAX(0,AF81-AK81))</f>
        <v/>
      </c>
      <c r="AM81" s="32">
        <f>IF(OR($A81&gt;TermMonths,C9&lt;&gt;"Y"),0,AS80)</f>
        <v/>
      </c>
      <c r="AN81" s="31">
        <f>IF(AM81&lt;=0,0,IF($A81&lt;=E9,D9,F9))</f>
        <v/>
      </c>
      <c r="AO81" s="32">
        <f>IF(AM81&lt;=0,0,AM81*AN81/DayCount)</f>
        <v/>
      </c>
      <c r="AP81" s="32">
        <f>IF(AM81&lt;=0,0,MIN(AM81+AO81,IF(G9="InterestOnly",AO81,IF(G9="FixedAmount",IF($A81&lt;=E9,H9,I9),IF(OR($A81=1,$A81=E9+1),PMT(AN81/DayCount,MAX(TermMonths-$A81+1,1),-AM81),IF(AP80=0,PMT(AN81/DayCount,MAX(TermMonths-$A81+1,1),-AM81),AP80))))))</f>
        <v/>
      </c>
      <c r="AQ81" s="32">
        <f>IF(OR(AM81&lt;=0,$A81&lt;&gt;J9,J9=0),0,MIN(MAX(0,K9-L9*AM81),MAX(0,AM81-(AP81-AO81))))</f>
        <v/>
      </c>
      <c r="AR81" s="32">
        <f>IF(AM81&lt;=0,0,MIN(AM81,(AP81-AO81)+AQ81))</f>
        <v/>
      </c>
      <c r="AS81" s="32">
        <f>IF(AM81&lt;=0,0,MAX(0,AM81-AR81))</f>
        <v/>
      </c>
    </row>
    <row r="82">
      <c r="A82" s="33" t="n">
        <v>69</v>
      </c>
      <c r="B82" s="34">
        <f>IF(A82&gt;TermMonths,"",EDATE(StartDate,A82-1))</f>
        <v/>
      </c>
      <c r="C82" s="33">
        <f>IF(B82="","",YEAR(B82))</f>
        <v/>
      </c>
      <c r="D82" s="32">
        <f>IF(OR($A82&gt;TermMonths,C4&lt;&gt;"Y"),0,J81)</f>
        <v/>
      </c>
      <c r="E82" s="31">
        <f>IF(D82&lt;=0,0,IF($A82&lt;=E4,D4,F4))</f>
        <v/>
      </c>
      <c r="F82" s="32">
        <f>IF(D82&lt;=0,0,D82*E82/DayCount)</f>
        <v/>
      </c>
      <c r="G82" s="32">
        <f>IF(D82&lt;=0,0,MIN(D82+F82,IF(G4="InterestOnly",F82,IF(G4="FixedAmount",IF($A82&lt;=E4,H4,I4),IF(OR($A82=1,$A82=E4+1),PMT(E82/DayCount,MAX(TermMonths-$A82+1,1),-D82),IF(G81=0,PMT(E82/DayCount,MAX(TermMonths-$A82+1,1),-D82),G81))))))</f>
        <v/>
      </c>
      <c r="H82" s="32">
        <f>IF(OR(D82&lt;=0,$A82&lt;&gt;J4,J4=0),0,MIN(MAX(0,K4-L4*D82),MAX(0,D82-(G82-F82))))</f>
        <v/>
      </c>
      <c r="I82" s="32">
        <f>IF(D82&lt;=0,0,MIN(D82,(G82-F82)+H82))</f>
        <v/>
      </c>
      <c r="J82" s="32">
        <f>IF(D82&lt;=0,0,MAX(0,D82-I82))</f>
        <v/>
      </c>
      <c r="K82" s="32">
        <f>IF(OR($A82&gt;TermMonths,C5&lt;&gt;"Y"),0,Q81)</f>
        <v/>
      </c>
      <c r="L82" s="31">
        <f>IF(K82&lt;=0,0,IF($A82&lt;=E5,D5,F5))</f>
        <v/>
      </c>
      <c r="M82" s="32">
        <f>IF(K82&lt;=0,0,K82*L82/DayCount)</f>
        <v/>
      </c>
      <c r="N82" s="32">
        <f>IF(K82&lt;=0,0,MIN(K82+M82,IF(G5="InterestOnly",M82,IF(G5="FixedAmount",IF($A82&lt;=E5,H5,I5),IF(OR($A82=1,$A82=E5+1),PMT(L82/DayCount,MAX(TermMonths-$A82+1,1),-K82),IF(N81=0,PMT(L82/DayCount,MAX(TermMonths-$A82+1,1),-K82),N81))))))</f>
        <v/>
      </c>
      <c r="O82" s="32">
        <f>IF(OR(K82&lt;=0,$A82&lt;&gt;J5,J5=0),0,MIN(MAX(0,K5-L5*K82),MAX(0,K82-(N82-M82))))</f>
        <v/>
      </c>
      <c r="P82" s="32">
        <f>IF(K82&lt;=0,0,MIN(K82,(N82-M82)+O82))</f>
        <v/>
      </c>
      <c r="Q82" s="32">
        <f>IF(K82&lt;=0,0,MAX(0,K82-P82))</f>
        <v/>
      </c>
      <c r="R82" s="32">
        <f>IF(OR($A82&gt;TermMonths,C6&lt;&gt;"Y"),0,X81)</f>
        <v/>
      </c>
      <c r="S82" s="31">
        <f>IF(R82&lt;=0,0,IF($A82&lt;=E6,D6,F6))</f>
        <v/>
      </c>
      <c r="T82" s="32">
        <f>IF(R82&lt;=0,0,R82*S82/DayCount)</f>
        <v/>
      </c>
      <c r="U82" s="32">
        <f>IF(R82&lt;=0,0,MIN(R82+T82,IF(G6="InterestOnly",T82,IF(G6="FixedAmount",IF($A82&lt;=E6,H6,I6),IF(OR($A82=1,$A82=E6+1),PMT(S82/DayCount,MAX(TermMonths-$A82+1,1),-R82),IF(U81=0,PMT(S82/DayCount,MAX(TermMonths-$A82+1,1),-R82),U81))))))</f>
        <v/>
      </c>
      <c r="V82" s="32">
        <f>IF(OR(R82&lt;=0,$A82&lt;&gt;J6,J6=0),0,MIN(MAX(0,K6-L6*R82),MAX(0,R82-(U82-T82))))</f>
        <v/>
      </c>
      <c r="W82" s="32">
        <f>IF(R82&lt;=0,0,MIN(R82,(U82-T82)+V82))</f>
        <v/>
      </c>
      <c r="X82" s="32">
        <f>IF(R82&lt;=0,0,MAX(0,R82-W82))</f>
        <v/>
      </c>
      <c r="Y82" s="32">
        <f>IF(OR($A82&gt;TermMonths,C7&lt;&gt;"Y"),0,AE81)</f>
        <v/>
      </c>
      <c r="Z82" s="31">
        <f>IF(Y82&lt;=0,0,IF($A82&lt;=E7,D7,F7))</f>
        <v/>
      </c>
      <c r="AA82" s="32">
        <f>IF(Y82&lt;=0,0,Y82*Z82/DayCount)</f>
        <v/>
      </c>
      <c r="AB82" s="32">
        <f>IF(Y82&lt;=0,0,MIN(Y82+AA82,IF(G7="InterestOnly",AA82,IF(G7="FixedAmount",IF($A82&lt;=E7,H7,I7),IF(OR($A82=1,$A82=E7+1),PMT(Z82/DayCount,MAX(TermMonths-$A82+1,1),-Y82),IF(AB81=0,PMT(Z82/DayCount,MAX(TermMonths-$A82+1,1),-Y82),AB81))))))</f>
        <v/>
      </c>
      <c r="AC82" s="32">
        <f>IF(OR(Y82&lt;=0,$A82&lt;&gt;J7,J7=0),0,MIN(MAX(0,K7-L7*Y82),MAX(0,Y82-(AB82-AA82))))</f>
        <v/>
      </c>
      <c r="AD82" s="32">
        <f>IF(Y82&lt;=0,0,MIN(Y82,(AB82-AA82)+AC82))</f>
        <v/>
      </c>
      <c r="AE82" s="32">
        <f>IF(Y82&lt;=0,0,MAX(0,Y82-AD82))</f>
        <v/>
      </c>
      <c r="AF82" s="32">
        <f>IF(OR($A82&gt;TermMonths,C8&lt;&gt;"Y"),0,AL81)</f>
        <v/>
      </c>
      <c r="AG82" s="31">
        <f>IF(AF82&lt;=0,0,IF($A82&lt;=E8,D8,F8))</f>
        <v/>
      </c>
      <c r="AH82" s="32">
        <f>IF(AF82&lt;=0,0,AF82*AG82/DayCount)</f>
        <v/>
      </c>
      <c r="AI82" s="32">
        <f>IF(AF82&lt;=0,0,MIN(AF82+AH82,IF(G8="InterestOnly",AH82,IF(G8="FixedAmount",IF($A82&lt;=E8,H8,I8),IF(OR($A82=1,$A82=E8+1),PMT(AG82/DayCount,MAX(TermMonths-$A82+1,1),-AF82),IF(AI81=0,PMT(AG82/DayCount,MAX(TermMonths-$A82+1,1),-AF82),AI81))))))</f>
        <v/>
      </c>
      <c r="AJ82" s="32">
        <f>IF(OR(AF82&lt;=0,$A82&lt;&gt;J8,J8=0),0,MIN(MAX(0,K8-L8*AF82),MAX(0,AF82-(AI82-AH82))))</f>
        <v/>
      </c>
      <c r="AK82" s="32">
        <f>IF(AF82&lt;=0,0,MIN(AF82,(AI82-AH82)+AJ82))</f>
        <v/>
      </c>
      <c r="AL82" s="32">
        <f>IF(AF82&lt;=0,0,MAX(0,AF82-AK82))</f>
        <v/>
      </c>
      <c r="AM82" s="32">
        <f>IF(OR($A82&gt;TermMonths,C9&lt;&gt;"Y"),0,AS81)</f>
        <v/>
      </c>
      <c r="AN82" s="31">
        <f>IF(AM82&lt;=0,0,IF($A82&lt;=E9,D9,F9))</f>
        <v/>
      </c>
      <c r="AO82" s="32">
        <f>IF(AM82&lt;=0,0,AM82*AN82/DayCount)</f>
        <v/>
      </c>
      <c r="AP82" s="32">
        <f>IF(AM82&lt;=0,0,MIN(AM82+AO82,IF(G9="InterestOnly",AO82,IF(G9="FixedAmount",IF($A82&lt;=E9,H9,I9),IF(OR($A82=1,$A82=E9+1),PMT(AN82/DayCount,MAX(TermMonths-$A82+1,1),-AM82),IF(AP81=0,PMT(AN82/DayCount,MAX(TermMonths-$A82+1,1),-AM82),AP81))))))</f>
        <v/>
      </c>
      <c r="AQ82" s="32">
        <f>IF(OR(AM82&lt;=0,$A82&lt;&gt;J9,J9=0),0,MIN(MAX(0,K9-L9*AM82),MAX(0,AM82-(AP82-AO82))))</f>
        <v/>
      </c>
      <c r="AR82" s="32">
        <f>IF(AM82&lt;=0,0,MIN(AM82,(AP82-AO82)+AQ82))</f>
        <v/>
      </c>
      <c r="AS82" s="32">
        <f>IF(AM82&lt;=0,0,MAX(0,AM82-AR82))</f>
        <v/>
      </c>
    </row>
    <row r="83">
      <c r="A83" s="33" t="n">
        <v>70</v>
      </c>
      <c r="B83" s="34">
        <f>IF(A83&gt;TermMonths,"",EDATE(StartDate,A83-1))</f>
        <v/>
      </c>
      <c r="C83" s="33">
        <f>IF(B83="","",YEAR(B83))</f>
        <v/>
      </c>
      <c r="D83" s="32">
        <f>IF(OR($A83&gt;TermMonths,C4&lt;&gt;"Y"),0,J82)</f>
        <v/>
      </c>
      <c r="E83" s="31">
        <f>IF(D83&lt;=0,0,IF($A83&lt;=E4,D4,F4))</f>
        <v/>
      </c>
      <c r="F83" s="32">
        <f>IF(D83&lt;=0,0,D83*E83/DayCount)</f>
        <v/>
      </c>
      <c r="G83" s="32">
        <f>IF(D83&lt;=0,0,MIN(D83+F83,IF(G4="InterestOnly",F83,IF(G4="FixedAmount",IF($A83&lt;=E4,H4,I4),IF(OR($A83=1,$A83=E4+1),PMT(E83/DayCount,MAX(TermMonths-$A83+1,1),-D83),IF(G82=0,PMT(E83/DayCount,MAX(TermMonths-$A83+1,1),-D83),G82))))))</f>
        <v/>
      </c>
      <c r="H83" s="32">
        <f>IF(OR(D83&lt;=0,$A83&lt;&gt;J4,J4=0),0,MIN(MAX(0,K4-L4*D83),MAX(0,D83-(G83-F83))))</f>
        <v/>
      </c>
      <c r="I83" s="32">
        <f>IF(D83&lt;=0,0,MIN(D83,(G83-F83)+H83))</f>
        <v/>
      </c>
      <c r="J83" s="32">
        <f>IF(D83&lt;=0,0,MAX(0,D83-I83))</f>
        <v/>
      </c>
      <c r="K83" s="32">
        <f>IF(OR($A83&gt;TermMonths,C5&lt;&gt;"Y"),0,Q82)</f>
        <v/>
      </c>
      <c r="L83" s="31">
        <f>IF(K83&lt;=0,0,IF($A83&lt;=E5,D5,F5))</f>
        <v/>
      </c>
      <c r="M83" s="32">
        <f>IF(K83&lt;=0,0,K83*L83/DayCount)</f>
        <v/>
      </c>
      <c r="N83" s="32">
        <f>IF(K83&lt;=0,0,MIN(K83+M83,IF(G5="InterestOnly",M83,IF(G5="FixedAmount",IF($A83&lt;=E5,H5,I5),IF(OR($A83=1,$A83=E5+1),PMT(L83/DayCount,MAX(TermMonths-$A83+1,1),-K83),IF(N82=0,PMT(L83/DayCount,MAX(TermMonths-$A83+1,1),-K83),N82))))))</f>
        <v/>
      </c>
      <c r="O83" s="32">
        <f>IF(OR(K83&lt;=0,$A83&lt;&gt;J5,J5=0),0,MIN(MAX(0,K5-L5*K83),MAX(0,K83-(N83-M83))))</f>
        <v/>
      </c>
      <c r="P83" s="32">
        <f>IF(K83&lt;=0,0,MIN(K83,(N83-M83)+O83))</f>
        <v/>
      </c>
      <c r="Q83" s="32">
        <f>IF(K83&lt;=0,0,MAX(0,K83-P83))</f>
        <v/>
      </c>
      <c r="R83" s="32">
        <f>IF(OR($A83&gt;TermMonths,C6&lt;&gt;"Y"),0,X82)</f>
        <v/>
      </c>
      <c r="S83" s="31">
        <f>IF(R83&lt;=0,0,IF($A83&lt;=E6,D6,F6))</f>
        <v/>
      </c>
      <c r="T83" s="32">
        <f>IF(R83&lt;=0,0,R83*S83/DayCount)</f>
        <v/>
      </c>
      <c r="U83" s="32">
        <f>IF(R83&lt;=0,0,MIN(R83+T83,IF(G6="InterestOnly",T83,IF(G6="FixedAmount",IF($A83&lt;=E6,H6,I6),IF(OR($A83=1,$A83=E6+1),PMT(S83/DayCount,MAX(TermMonths-$A83+1,1),-R83),IF(U82=0,PMT(S83/DayCount,MAX(TermMonths-$A83+1,1),-R83),U82))))))</f>
        <v/>
      </c>
      <c r="V83" s="32">
        <f>IF(OR(R83&lt;=0,$A83&lt;&gt;J6,J6=0),0,MIN(MAX(0,K6-L6*R83),MAX(0,R83-(U83-T83))))</f>
        <v/>
      </c>
      <c r="W83" s="32">
        <f>IF(R83&lt;=0,0,MIN(R83,(U83-T83)+V83))</f>
        <v/>
      </c>
      <c r="X83" s="32">
        <f>IF(R83&lt;=0,0,MAX(0,R83-W83))</f>
        <v/>
      </c>
      <c r="Y83" s="32">
        <f>IF(OR($A83&gt;TermMonths,C7&lt;&gt;"Y"),0,AE82)</f>
        <v/>
      </c>
      <c r="Z83" s="31">
        <f>IF(Y83&lt;=0,0,IF($A83&lt;=E7,D7,F7))</f>
        <v/>
      </c>
      <c r="AA83" s="32">
        <f>IF(Y83&lt;=0,0,Y83*Z83/DayCount)</f>
        <v/>
      </c>
      <c r="AB83" s="32">
        <f>IF(Y83&lt;=0,0,MIN(Y83+AA83,IF(G7="InterestOnly",AA83,IF(G7="FixedAmount",IF($A83&lt;=E7,H7,I7),IF(OR($A83=1,$A83=E7+1),PMT(Z83/DayCount,MAX(TermMonths-$A83+1,1),-Y83),IF(AB82=0,PMT(Z83/DayCount,MAX(TermMonths-$A83+1,1),-Y83),AB82))))))</f>
        <v/>
      </c>
      <c r="AC83" s="32">
        <f>IF(OR(Y83&lt;=0,$A83&lt;&gt;J7,J7=0),0,MIN(MAX(0,K7-L7*Y83),MAX(0,Y83-(AB83-AA83))))</f>
        <v/>
      </c>
      <c r="AD83" s="32">
        <f>IF(Y83&lt;=0,0,MIN(Y83,(AB83-AA83)+AC83))</f>
        <v/>
      </c>
      <c r="AE83" s="32">
        <f>IF(Y83&lt;=0,0,MAX(0,Y83-AD83))</f>
        <v/>
      </c>
      <c r="AF83" s="32">
        <f>IF(OR($A83&gt;TermMonths,C8&lt;&gt;"Y"),0,AL82)</f>
        <v/>
      </c>
      <c r="AG83" s="31">
        <f>IF(AF83&lt;=0,0,IF($A83&lt;=E8,D8,F8))</f>
        <v/>
      </c>
      <c r="AH83" s="32">
        <f>IF(AF83&lt;=0,0,AF83*AG83/DayCount)</f>
        <v/>
      </c>
      <c r="AI83" s="32">
        <f>IF(AF83&lt;=0,0,MIN(AF83+AH83,IF(G8="InterestOnly",AH83,IF(G8="FixedAmount",IF($A83&lt;=E8,H8,I8),IF(OR($A83=1,$A83=E8+1),PMT(AG83/DayCount,MAX(TermMonths-$A83+1,1),-AF83),IF(AI82=0,PMT(AG83/DayCount,MAX(TermMonths-$A83+1,1),-AF83),AI82))))))</f>
        <v/>
      </c>
      <c r="AJ83" s="32">
        <f>IF(OR(AF83&lt;=0,$A83&lt;&gt;J8,J8=0),0,MIN(MAX(0,K8-L8*AF83),MAX(0,AF83-(AI83-AH83))))</f>
        <v/>
      </c>
      <c r="AK83" s="32">
        <f>IF(AF83&lt;=0,0,MIN(AF83,(AI83-AH83)+AJ83))</f>
        <v/>
      </c>
      <c r="AL83" s="32">
        <f>IF(AF83&lt;=0,0,MAX(0,AF83-AK83))</f>
        <v/>
      </c>
      <c r="AM83" s="32">
        <f>IF(OR($A83&gt;TermMonths,C9&lt;&gt;"Y"),0,AS82)</f>
        <v/>
      </c>
      <c r="AN83" s="31">
        <f>IF(AM83&lt;=0,0,IF($A83&lt;=E9,D9,F9))</f>
        <v/>
      </c>
      <c r="AO83" s="32">
        <f>IF(AM83&lt;=0,0,AM83*AN83/DayCount)</f>
        <v/>
      </c>
      <c r="AP83" s="32">
        <f>IF(AM83&lt;=0,0,MIN(AM83+AO83,IF(G9="InterestOnly",AO83,IF(G9="FixedAmount",IF($A83&lt;=E9,H9,I9),IF(OR($A83=1,$A83=E9+1),PMT(AN83/DayCount,MAX(TermMonths-$A83+1,1),-AM83),IF(AP82=0,PMT(AN83/DayCount,MAX(TermMonths-$A83+1,1),-AM83),AP82))))))</f>
        <v/>
      </c>
      <c r="AQ83" s="32">
        <f>IF(OR(AM83&lt;=0,$A83&lt;&gt;J9,J9=0),0,MIN(MAX(0,K9-L9*AM83),MAX(0,AM83-(AP83-AO83))))</f>
        <v/>
      </c>
      <c r="AR83" s="32">
        <f>IF(AM83&lt;=0,0,MIN(AM83,(AP83-AO83)+AQ83))</f>
        <v/>
      </c>
      <c r="AS83" s="32">
        <f>IF(AM83&lt;=0,0,MAX(0,AM83-AR83))</f>
        <v/>
      </c>
    </row>
    <row r="84">
      <c r="A84" s="33" t="n">
        <v>71</v>
      </c>
      <c r="B84" s="34">
        <f>IF(A84&gt;TermMonths,"",EDATE(StartDate,A84-1))</f>
        <v/>
      </c>
      <c r="C84" s="33">
        <f>IF(B84="","",YEAR(B84))</f>
        <v/>
      </c>
      <c r="D84" s="32">
        <f>IF(OR($A84&gt;TermMonths,C4&lt;&gt;"Y"),0,J83)</f>
        <v/>
      </c>
      <c r="E84" s="31">
        <f>IF(D84&lt;=0,0,IF($A84&lt;=E4,D4,F4))</f>
        <v/>
      </c>
      <c r="F84" s="32">
        <f>IF(D84&lt;=0,0,D84*E84/DayCount)</f>
        <v/>
      </c>
      <c r="G84" s="32">
        <f>IF(D84&lt;=0,0,MIN(D84+F84,IF(G4="InterestOnly",F84,IF(G4="FixedAmount",IF($A84&lt;=E4,H4,I4),IF(OR($A84=1,$A84=E4+1),PMT(E84/DayCount,MAX(TermMonths-$A84+1,1),-D84),IF(G83=0,PMT(E84/DayCount,MAX(TermMonths-$A84+1,1),-D84),G83))))))</f>
        <v/>
      </c>
      <c r="H84" s="32">
        <f>IF(OR(D84&lt;=0,$A84&lt;&gt;J4,J4=0),0,MIN(MAX(0,K4-L4*D84),MAX(0,D84-(G84-F84))))</f>
        <v/>
      </c>
      <c r="I84" s="32">
        <f>IF(D84&lt;=0,0,MIN(D84,(G84-F84)+H84))</f>
        <v/>
      </c>
      <c r="J84" s="32">
        <f>IF(D84&lt;=0,0,MAX(0,D84-I84))</f>
        <v/>
      </c>
      <c r="K84" s="32">
        <f>IF(OR($A84&gt;TermMonths,C5&lt;&gt;"Y"),0,Q83)</f>
        <v/>
      </c>
      <c r="L84" s="31">
        <f>IF(K84&lt;=0,0,IF($A84&lt;=E5,D5,F5))</f>
        <v/>
      </c>
      <c r="M84" s="32">
        <f>IF(K84&lt;=0,0,K84*L84/DayCount)</f>
        <v/>
      </c>
      <c r="N84" s="32">
        <f>IF(K84&lt;=0,0,MIN(K84+M84,IF(G5="InterestOnly",M84,IF(G5="FixedAmount",IF($A84&lt;=E5,H5,I5),IF(OR($A84=1,$A84=E5+1),PMT(L84/DayCount,MAX(TermMonths-$A84+1,1),-K84),IF(N83=0,PMT(L84/DayCount,MAX(TermMonths-$A84+1,1),-K84),N83))))))</f>
        <v/>
      </c>
      <c r="O84" s="32">
        <f>IF(OR(K84&lt;=0,$A84&lt;&gt;J5,J5=0),0,MIN(MAX(0,K5-L5*K84),MAX(0,K84-(N84-M84))))</f>
        <v/>
      </c>
      <c r="P84" s="32">
        <f>IF(K84&lt;=0,0,MIN(K84,(N84-M84)+O84))</f>
        <v/>
      </c>
      <c r="Q84" s="32">
        <f>IF(K84&lt;=0,0,MAX(0,K84-P84))</f>
        <v/>
      </c>
      <c r="R84" s="32">
        <f>IF(OR($A84&gt;TermMonths,C6&lt;&gt;"Y"),0,X83)</f>
        <v/>
      </c>
      <c r="S84" s="31">
        <f>IF(R84&lt;=0,0,IF($A84&lt;=E6,D6,F6))</f>
        <v/>
      </c>
      <c r="T84" s="32">
        <f>IF(R84&lt;=0,0,R84*S84/DayCount)</f>
        <v/>
      </c>
      <c r="U84" s="32">
        <f>IF(R84&lt;=0,0,MIN(R84+T84,IF(G6="InterestOnly",T84,IF(G6="FixedAmount",IF($A84&lt;=E6,H6,I6),IF(OR($A84=1,$A84=E6+1),PMT(S84/DayCount,MAX(TermMonths-$A84+1,1),-R84),IF(U83=0,PMT(S84/DayCount,MAX(TermMonths-$A84+1,1),-R84),U83))))))</f>
        <v/>
      </c>
      <c r="V84" s="32">
        <f>IF(OR(R84&lt;=0,$A84&lt;&gt;J6,J6=0),0,MIN(MAX(0,K6-L6*R84),MAX(0,R84-(U84-T84))))</f>
        <v/>
      </c>
      <c r="W84" s="32">
        <f>IF(R84&lt;=0,0,MIN(R84,(U84-T84)+V84))</f>
        <v/>
      </c>
      <c r="X84" s="32">
        <f>IF(R84&lt;=0,0,MAX(0,R84-W84))</f>
        <v/>
      </c>
      <c r="Y84" s="32">
        <f>IF(OR($A84&gt;TermMonths,C7&lt;&gt;"Y"),0,AE83)</f>
        <v/>
      </c>
      <c r="Z84" s="31">
        <f>IF(Y84&lt;=0,0,IF($A84&lt;=E7,D7,F7))</f>
        <v/>
      </c>
      <c r="AA84" s="32">
        <f>IF(Y84&lt;=0,0,Y84*Z84/DayCount)</f>
        <v/>
      </c>
      <c r="AB84" s="32">
        <f>IF(Y84&lt;=0,0,MIN(Y84+AA84,IF(G7="InterestOnly",AA84,IF(G7="FixedAmount",IF($A84&lt;=E7,H7,I7),IF(OR($A84=1,$A84=E7+1),PMT(Z84/DayCount,MAX(TermMonths-$A84+1,1),-Y84),IF(AB83=0,PMT(Z84/DayCount,MAX(TermMonths-$A84+1,1),-Y84),AB83))))))</f>
        <v/>
      </c>
      <c r="AC84" s="32">
        <f>IF(OR(Y84&lt;=0,$A84&lt;&gt;J7,J7=0),0,MIN(MAX(0,K7-L7*Y84),MAX(0,Y84-(AB84-AA84))))</f>
        <v/>
      </c>
      <c r="AD84" s="32">
        <f>IF(Y84&lt;=0,0,MIN(Y84,(AB84-AA84)+AC84))</f>
        <v/>
      </c>
      <c r="AE84" s="32">
        <f>IF(Y84&lt;=0,0,MAX(0,Y84-AD84))</f>
        <v/>
      </c>
      <c r="AF84" s="32">
        <f>IF(OR($A84&gt;TermMonths,C8&lt;&gt;"Y"),0,AL83)</f>
        <v/>
      </c>
      <c r="AG84" s="31">
        <f>IF(AF84&lt;=0,0,IF($A84&lt;=E8,D8,F8))</f>
        <v/>
      </c>
      <c r="AH84" s="32">
        <f>IF(AF84&lt;=0,0,AF84*AG84/DayCount)</f>
        <v/>
      </c>
      <c r="AI84" s="32">
        <f>IF(AF84&lt;=0,0,MIN(AF84+AH84,IF(G8="InterestOnly",AH84,IF(G8="FixedAmount",IF($A84&lt;=E8,H8,I8),IF(OR($A84=1,$A84=E8+1),PMT(AG84/DayCount,MAX(TermMonths-$A84+1,1),-AF84),IF(AI83=0,PMT(AG84/DayCount,MAX(TermMonths-$A84+1,1),-AF84),AI83))))))</f>
        <v/>
      </c>
      <c r="AJ84" s="32">
        <f>IF(OR(AF84&lt;=0,$A84&lt;&gt;J8,J8=0),0,MIN(MAX(0,K8-L8*AF84),MAX(0,AF84-(AI84-AH84))))</f>
        <v/>
      </c>
      <c r="AK84" s="32">
        <f>IF(AF84&lt;=0,0,MIN(AF84,(AI84-AH84)+AJ84))</f>
        <v/>
      </c>
      <c r="AL84" s="32">
        <f>IF(AF84&lt;=0,0,MAX(0,AF84-AK84))</f>
        <v/>
      </c>
      <c r="AM84" s="32">
        <f>IF(OR($A84&gt;TermMonths,C9&lt;&gt;"Y"),0,AS83)</f>
        <v/>
      </c>
      <c r="AN84" s="31">
        <f>IF(AM84&lt;=0,0,IF($A84&lt;=E9,D9,F9))</f>
        <v/>
      </c>
      <c r="AO84" s="32">
        <f>IF(AM84&lt;=0,0,AM84*AN84/DayCount)</f>
        <v/>
      </c>
      <c r="AP84" s="32">
        <f>IF(AM84&lt;=0,0,MIN(AM84+AO84,IF(G9="InterestOnly",AO84,IF(G9="FixedAmount",IF($A84&lt;=E9,H9,I9),IF(OR($A84=1,$A84=E9+1),PMT(AN84/DayCount,MAX(TermMonths-$A84+1,1),-AM84),IF(AP83=0,PMT(AN84/DayCount,MAX(TermMonths-$A84+1,1),-AM84),AP83))))))</f>
        <v/>
      </c>
      <c r="AQ84" s="32">
        <f>IF(OR(AM84&lt;=0,$A84&lt;&gt;J9,J9=0),0,MIN(MAX(0,K9-L9*AM84),MAX(0,AM84-(AP84-AO84))))</f>
        <v/>
      </c>
      <c r="AR84" s="32">
        <f>IF(AM84&lt;=0,0,MIN(AM84,(AP84-AO84)+AQ84))</f>
        <v/>
      </c>
      <c r="AS84" s="32">
        <f>IF(AM84&lt;=0,0,MAX(0,AM84-AR84))</f>
        <v/>
      </c>
    </row>
    <row r="85">
      <c r="A85" s="33" t="n">
        <v>72</v>
      </c>
      <c r="B85" s="34">
        <f>IF(A85&gt;TermMonths,"",EDATE(StartDate,A85-1))</f>
        <v/>
      </c>
      <c r="C85" s="33">
        <f>IF(B85="","",YEAR(B85))</f>
        <v/>
      </c>
      <c r="D85" s="32">
        <f>IF(OR($A85&gt;TermMonths,C4&lt;&gt;"Y"),0,J84)</f>
        <v/>
      </c>
      <c r="E85" s="31">
        <f>IF(D85&lt;=0,0,IF($A85&lt;=E4,D4,F4))</f>
        <v/>
      </c>
      <c r="F85" s="32">
        <f>IF(D85&lt;=0,0,D85*E85/DayCount)</f>
        <v/>
      </c>
      <c r="G85" s="32">
        <f>IF(D85&lt;=0,0,MIN(D85+F85,IF(G4="InterestOnly",F85,IF(G4="FixedAmount",IF($A85&lt;=E4,H4,I4),IF(OR($A85=1,$A85=E4+1),PMT(E85/DayCount,MAX(TermMonths-$A85+1,1),-D85),IF(G84=0,PMT(E85/DayCount,MAX(TermMonths-$A85+1,1),-D85),G84))))))</f>
        <v/>
      </c>
      <c r="H85" s="32">
        <f>IF(OR(D85&lt;=0,$A85&lt;&gt;J4,J4=0),0,MIN(MAX(0,K4-L4*D85),MAX(0,D85-(G85-F85))))</f>
        <v/>
      </c>
      <c r="I85" s="32">
        <f>IF(D85&lt;=0,0,MIN(D85,(G85-F85)+H85))</f>
        <v/>
      </c>
      <c r="J85" s="32">
        <f>IF(D85&lt;=0,0,MAX(0,D85-I85))</f>
        <v/>
      </c>
      <c r="K85" s="32">
        <f>IF(OR($A85&gt;TermMonths,C5&lt;&gt;"Y"),0,Q84)</f>
        <v/>
      </c>
      <c r="L85" s="31">
        <f>IF(K85&lt;=0,0,IF($A85&lt;=E5,D5,F5))</f>
        <v/>
      </c>
      <c r="M85" s="32">
        <f>IF(K85&lt;=0,0,K85*L85/DayCount)</f>
        <v/>
      </c>
      <c r="N85" s="32">
        <f>IF(K85&lt;=0,0,MIN(K85+M85,IF(G5="InterestOnly",M85,IF(G5="FixedAmount",IF($A85&lt;=E5,H5,I5),IF(OR($A85=1,$A85=E5+1),PMT(L85/DayCount,MAX(TermMonths-$A85+1,1),-K85),IF(N84=0,PMT(L85/DayCount,MAX(TermMonths-$A85+1,1),-K85),N84))))))</f>
        <v/>
      </c>
      <c r="O85" s="32">
        <f>IF(OR(K85&lt;=0,$A85&lt;&gt;J5,J5=0),0,MIN(MAX(0,K5-L5*K85),MAX(0,K85-(N85-M85))))</f>
        <v/>
      </c>
      <c r="P85" s="32">
        <f>IF(K85&lt;=0,0,MIN(K85,(N85-M85)+O85))</f>
        <v/>
      </c>
      <c r="Q85" s="32">
        <f>IF(K85&lt;=0,0,MAX(0,K85-P85))</f>
        <v/>
      </c>
      <c r="R85" s="32">
        <f>IF(OR($A85&gt;TermMonths,C6&lt;&gt;"Y"),0,X84)</f>
        <v/>
      </c>
      <c r="S85" s="31">
        <f>IF(R85&lt;=0,0,IF($A85&lt;=E6,D6,F6))</f>
        <v/>
      </c>
      <c r="T85" s="32">
        <f>IF(R85&lt;=0,0,R85*S85/DayCount)</f>
        <v/>
      </c>
      <c r="U85" s="32">
        <f>IF(R85&lt;=0,0,MIN(R85+T85,IF(G6="InterestOnly",T85,IF(G6="FixedAmount",IF($A85&lt;=E6,H6,I6),IF(OR($A85=1,$A85=E6+1),PMT(S85/DayCount,MAX(TermMonths-$A85+1,1),-R85),IF(U84=0,PMT(S85/DayCount,MAX(TermMonths-$A85+1,1),-R85),U84))))))</f>
        <v/>
      </c>
      <c r="V85" s="32">
        <f>IF(OR(R85&lt;=0,$A85&lt;&gt;J6,J6=0),0,MIN(MAX(0,K6-L6*R85),MAX(0,R85-(U85-T85))))</f>
        <v/>
      </c>
      <c r="W85" s="32">
        <f>IF(R85&lt;=0,0,MIN(R85,(U85-T85)+V85))</f>
        <v/>
      </c>
      <c r="X85" s="32">
        <f>IF(R85&lt;=0,0,MAX(0,R85-W85))</f>
        <v/>
      </c>
      <c r="Y85" s="32">
        <f>IF(OR($A85&gt;TermMonths,C7&lt;&gt;"Y"),0,AE84)</f>
        <v/>
      </c>
      <c r="Z85" s="31">
        <f>IF(Y85&lt;=0,0,IF($A85&lt;=E7,D7,F7))</f>
        <v/>
      </c>
      <c r="AA85" s="32">
        <f>IF(Y85&lt;=0,0,Y85*Z85/DayCount)</f>
        <v/>
      </c>
      <c r="AB85" s="32">
        <f>IF(Y85&lt;=0,0,MIN(Y85+AA85,IF(G7="InterestOnly",AA85,IF(G7="FixedAmount",IF($A85&lt;=E7,H7,I7),IF(OR($A85=1,$A85=E7+1),PMT(Z85/DayCount,MAX(TermMonths-$A85+1,1),-Y85),IF(AB84=0,PMT(Z85/DayCount,MAX(TermMonths-$A85+1,1),-Y85),AB84))))))</f>
        <v/>
      </c>
      <c r="AC85" s="32">
        <f>IF(OR(Y85&lt;=0,$A85&lt;&gt;J7,J7=0),0,MIN(MAX(0,K7-L7*Y85),MAX(0,Y85-(AB85-AA85))))</f>
        <v/>
      </c>
      <c r="AD85" s="32">
        <f>IF(Y85&lt;=0,0,MIN(Y85,(AB85-AA85)+AC85))</f>
        <v/>
      </c>
      <c r="AE85" s="32">
        <f>IF(Y85&lt;=0,0,MAX(0,Y85-AD85))</f>
        <v/>
      </c>
      <c r="AF85" s="32">
        <f>IF(OR($A85&gt;TermMonths,C8&lt;&gt;"Y"),0,AL84)</f>
        <v/>
      </c>
      <c r="AG85" s="31">
        <f>IF(AF85&lt;=0,0,IF($A85&lt;=E8,D8,F8))</f>
        <v/>
      </c>
      <c r="AH85" s="32">
        <f>IF(AF85&lt;=0,0,AF85*AG85/DayCount)</f>
        <v/>
      </c>
      <c r="AI85" s="32">
        <f>IF(AF85&lt;=0,0,MIN(AF85+AH85,IF(G8="InterestOnly",AH85,IF(G8="FixedAmount",IF($A85&lt;=E8,H8,I8),IF(OR($A85=1,$A85=E8+1),PMT(AG85/DayCount,MAX(TermMonths-$A85+1,1),-AF85),IF(AI84=0,PMT(AG85/DayCount,MAX(TermMonths-$A85+1,1),-AF85),AI84))))))</f>
        <v/>
      </c>
      <c r="AJ85" s="32">
        <f>IF(OR(AF85&lt;=0,$A85&lt;&gt;J8,J8=0),0,MIN(MAX(0,K8-L8*AF85),MAX(0,AF85-(AI85-AH85))))</f>
        <v/>
      </c>
      <c r="AK85" s="32">
        <f>IF(AF85&lt;=0,0,MIN(AF85,(AI85-AH85)+AJ85))</f>
        <v/>
      </c>
      <c r="AL85" s="32">
        <f>IF(AF85&lt;=0,0,MAX(0,AF85-AK85))</f>
        <v/>
      </c>
      <c r="AM85" s="32">
        <f>IF(OR($A85&gt;TermMonths,C9&lt;&gt;"Y"),0,AS84)</f>
        <v/>
      </c>
      <c r="AN85" s="31">
        <f>IF(AM85&lt;=0,0,IF($A85&lt;=E9,D9,F9))</f>
        <v/>
      </c>
      <c r="AO85" s="32">
        <f>IF(AM85&lt;=0,0,AM85*AN85/DayCount)</f>
        <v/>
      </c>
      <c r="AP85" s="32">
        <f>IF(AM85&lt;=0,0,MIN(AM85+AO85,IF(G9="InterestOnly",AO85,IF(G9="FixedAmount",IF($A85&lt;=E9,H9,I9),IF(OR($A85=1,$A85=E9+1),PMT(AN85/DayCount,MAX(TermMonths-$A85+1,1),-AM85),IF(AP84=0,PMT(AN85/DayCount,MAX(TermMonths-$A85+1,1),-AM85),AP84))))))</f>
        <v/>
      </c>
      <c r="AQ85" s="32">
        <f>IF(OR(AM85&lt;=0,$A85&lt;&gt;J9,J9=0),0,MIN(MAX(0,K9-L9*AM85),MAX(0,AM85-(AP85-AO85))))</f>
        <v/>
      </c>
      <c r="AR85" s="32">
        <f>IF(AM85&lt;=0,0,MIN(AM85,(AP85-AO85)+AQ85))</f>
        <v/>
      </c>
      <c r="AS85" s="32">
        <f>IF(AM85&lt;=0,0,MAX(0,AM85-AR85))</f>
        <v/>
      </c>
    </row>
    <row r="86">
      <c r="A86" s="33" t="n">
        <v>73</v>
      </c>
      <c r="B86" s="34">
        <f>IF(A86&gt;TermMonths,"",EDATE(StartDate,A86-1))</f>
        <v/>
      </c>
      <c r="C86" s="33">
        <f>IF(B86="","",YEAR(B86))</f>
        <v/>
      </c>
      <c r="D86" s="32">
        <f>IF(OR($A86&gt;TermMonths,C4&lt;&gt;"Y"),0,J85)</f>
        <v/>
      </c>
      <c r="E86" s="31">
        <f>IF(D86&lt;=0,0,IF($A86&lt;=E4,D4,F4))</f>
        <v/>
      </c>
      <c r="F86" s="32">
        <f>IF(D86&lt;=0,0,D86*E86/DayCount)</f>
        <v/>
      </c>
      <c r="G86" s="32">
        <f>IF(D86&lt;=0,0,MIN(D86+F86,IF(G4="InterestOnly",F86,IF(G4="FixedAmount",IF($A86&lt;=E4,H4,I4),IF(OR($A86=1,$A86=E4+1),PMT(E86/DayCount,MAX(TermMonths-$A86+1,1),-D86),IF(G85=0,PMT(E86/DayCount,MAX(TermMonths-$A86+1,1),-D86),G85))))))</f>
        <v/>
      </c>
      <c r="H86" s="32">
        <f>IF(OR(D86&lt;=0,$A86&lt;&gt;J4,J4=0),0,MIN(MAX(0,K4-L4*D86),MAX(0,D86-(G86-F86))))</f>
        <v/>
      </c>
      <c r="I86" s="32">
        <f>IF(D86&lt;=0,0,MIN(D86,(G86-F86)+H86))</f>
        <v/>
      </c>
      <c r="J86" s="32">
        <f>IF(D86&lt;=0,0,MAX(0,D86-I86))</f>
        <v/>
      </c>
      <c r="K86" s="32">
        <f>IF(OR($A86&gt;TermMonths,C5&lt;&gt;"Y"),0,Q85)</f>
        <v/>
      </c>
      <c r="L86" s="31">
        <f>IF(K86&lt;=0,0,IF($A86&lt;=E5,D5,F5))</f>
        <v/>
      </c>
      <c r="M86" s="32">
        <f>IF(K86&lt;=0,0,K86*L86/DayCount)</f>
        <v/>
      </c>
      <c r="N86" s="32">
        <f>IF(K86&lt;=0,0,MIN(K86+M86,IF(G5="InterestOnly",M86,IF(G5="FixedAmount",IF($A86&lt;=E5,H5,I5),IF(OR($A86=1,$A86=E5+1),PMT(L86/DayCount,MAX(TermMonths-$A86+1,1),-K86),IF(N85=0,PMT(L86/DayCount,MAX(TermMonths-$A86+1,1),-K86),N85))))))</f>
        <v/>
      </c>
      <c r="O86" s="32">
        <f>IF(OR(K86&lt;=0,$A86&lt;&gt;J5,J5=0),0,MIN(MAX(0,K5-L5*K86),MAX(0,K86-(N86-M86))))</f>
        <v/>
      </c>
      <c r="P86" s="32">
        <f>IF(K86&lt;=0,0,MIN(K86,(N86-M86)+O86))</f>
        <v/>
      </c>
      <c r="Q86" s="32">
        <f>IF(K86&lt;=0,0,MAX(0,K86-P86))</f>
        <v/>
      </c>
      <c r="R86" s="32">
        <f>IF(OR($A86&gt;TermMonths,C6&lt;&gt;"Y"),0,X85)</f>
        <v/>
      </c>
      <c r="S86" s="31">
        <f>IF(R86&lt;=0,0,IF($A86&lt;=E6,D6,F6))</f>
        <v/>
      </c>
      <c r="T86" s="32">
        <f>IF(R86&lt;=0,0,R86*S86/DayCount)</f>
        <v/>
      </c>
      <c r="U86" s="32">
        <f>IF(R86&lt;=0,0,MIN(R86+T86,IF(G6="InterestOnly",T86,IF(G6="FixedAmount",IF($A86&lt;=E6,H6,I6),IF(OR($A86=1,$A86=E6+1),PMT(S86/DayCount,MAX(TermMonths-$A86+1,1),-R86),IF(U85=0,PMT(S86/DayCount,MAX(TermMonths-$A86+1,1),-R86),U85))))))</f>
        <v/>
      </c>
      <c r="V86" s="32">
        <f>IF(OR(R86&lt;=0,$A86&lt;&gt;J6,J6=0),0,MIN(MAX(0,K6-L6*R86),MAX(0,R86-(U86-T86))))</f>
        <v/>
      </c>
      <c r="W86" s="32">
        <f>IF(R86&lt;=0,0,MIN(R86,(U86-T86)+V86))</f>
        <v/>
      </c>
      <c r="X86" s="32">
        <f>IF(R86&lt;=0,0,MAX(0,R86-W86))</f>
        <v/>
      </c>
      <c r="Y86" s="32">
        <f>IF(OR($A86&gt;TermMonths,C7&lt;&gt;"Y"),0,AE85)</f>
        <v/>
      </c>
      <c r="Z86" s="31">
        <f>IF(Y86&lt;=0,0,IF($A86&lt;=E7,D7,F7))</f>
        <v/>
      </c>
      <c r="AA86" s="32">
        <f>IF(Y86&lt;=0,0,Y86*Z86/DayCount)</f>
        <v/>
      </c>
      <c r="AB86" s="32">
        <f>IF(Y86&lt;=0,0,MIN(Y86+AA86,IF(G7="InterestOnly",AA86,IF(G7="FixedAmount",IF($A86&lt;=E7,H7,I7),IF(OR($A86=1,$A86=E7+1),PMT(Z86/DayCount,MAX(TermMonths-$A86+1,1),-Y86),IF(AB85=0,PMT(Z86/DayCount,MAX(TermMonths-$A86+1,1),-Y86),AB85))))))</f>
        <v/>
      </c>
      <c r="AC86" s="32">
        <f>IF(OR(Y86&lt;=0,$A86&lt;&gt;J7,J7=0),0,MIN(MAX(0,K7-L7*Y86),MAX(0,Y86-(AB86-AA86))))</f>
        <v/>
      </c>
      <c r="AD86" s="32">
        <f>IF(Y86&lt;=0,0,MIN(Y86,(AB86-AA86)+AC86))</f>
        <v/>
      </c>
      <c r="AE86" s="32">
        <f>IF(Y86&lt;=0,0,MAX(0,Y86-AD86))</f>
        <v/>
      </c>
      <c r="AF86" s="32">
        <f>IF(OR($A86&gt;TermMonths,C8&lt;&gt;"Y"),0,AL85)</f>
        <v/>
      </c>
      <c r="AG86" s="31">
        <f>IF(AF86&lt;=0,0,IF($A86&lt;=E8,D8,F8))</f>
        <v/>
      </c>
      <c r="AH86" s="32">
        <f>IF(AF86&lt;=0,0,AF86*AG86/DayCount)</f>
        <v/>
      </c>
      <c r="AI86" s="32">
        <f>IF(AF86&lt;=0,0,MIN(AF86+AH86,IF(G8="InterestOnly",AH86,IF(G8="FixedAmount",IF($A86&lt;=E8,H8,I8),IF(OR($A86=1,$A86=E8+1),PMT(AG86/DayCount,MAX(TermMonths-$A86+1,1),-AF86),IF(AI85=0,PMT(AG86/DayCount,MAX(TermMonths-$A86+1,1),-AF86),AI85))))))</f>
        <v/>
      </c>
      <c r="AJ86" s="32">
        <f>IF(OR(AF86&lt;=0,$A86&lt;&gt;J8,J8=0),0,MIN(MAX(0,K8-L8*AF86),MAX(0,AF86-(AI86-AH86))))</f>
        <v/>
      </c>
      <c r="AK86" s="32">
        <f>IF(AF86&lt;=0,0,MIN(AF86,(AI86-AH86)+AJ86))</f>
        <v/>
      </c>
      <c r="AL86" s="32">
        <f>IF(AF86&lt;=0,0,MAX(0,AF86-AK86))</f>
        <v/>
      </c>
      <c r="AM86" s="32">
        <f>IF(OR($A86&gt;TermMonths,C9&lt;&gt;"Y"),0,AS85)</f>
        <v/>
      </c>
      <c r="AN86" s="31">
        <f>IF(AM86&lt;=0,0,IF($A86&lt;=E9,D9,F9))</f>
        <v/>
      </c>
      <c r="AO86" s="32">
        <f>IF(AM86&lt;=0,0,AM86*AN86/DayCount)</f>
        <v/>
      </c>
      <c r="AP86" s="32">
        <f>IF(AM86&lt;=0,0,MIN(AM86+AO86,IF(G9="InterestOnly",AO86,IF(G9="FixedAmount",IF($A86&lt;=E9,H9,I9),IF(OR($A86=1,$A86=E9+1),PMT(AN86/DayCount,MAX(TermMonths-$A86+1,1),-AM86),IF(AP85=0,PMT(AN86/DayCount,MAX(TermMonths-$A86+1,1),-AM86),AP85))))))</f>
        <v/>
      </c>
      <c r="AQ86" s="32">
        <f>IF(OR(AM86&lt;=0,$A86&lt;&gt;J9,J9=0),0,MIN(MAX(0,K9-L9*AM86),MAX(0,AM86-(AP86-AO86))))</f>
        <v/>
      </c>
      <c r="AR86" s="32">
        <f>IF(AM86&lt;=0,0,MIN(AM86,(AP86-AO86)+AQ86))</f>
        <v/>
      </c>
      <c r="AS86" s="32">
        <f>IF(AM86&lt;=0,0,MAX(0,AM86-AR86))</f>
        <v/>
      </c>
    </row>
    <row r="87">
      <c r="A87" s="33" t="n">
        <v>74</v>
      </c>
      <c r="B87" s="34">
        <f>IF(A87&gt;TermMonths,"",EDATE(StartDate,A87-1))</f>
        <v/>
      </c>
      <c r="C87" s="33">
        <f>IF(B87="","",YEAR(B87))</f>
        <v/>
      </c>
      <c r="D87" s="32">
        <f>IF(OR($A87&gt;TermMonths,C4&lt;&gt;"Y"),0,J86)</f>
        <v/>
      </c>
      <c r="E87" s="31">
        <f>IF(D87&lt;=0,0,IF($A87&lt;=E4,D4,F4))</f>
        <v/>
      </c>
      <c r="F87" s="32">
        <f>IF(D87&lt;=0,0,D87*E87/DayCount)</f>
        <v/>
      </c>
      <c r="G87" s="32">
        <f>IF(D87&lt;=0,0,MIN(D87+F87,IF(G4="InterestOnly",F87,IF(G4="FixedAmount",IF($A87&lt;=E4,H4,I4),IF(OR($A87=1,$A87=E4+1),PMT(E87/DayCount,MAX(TermMonths-$A87+1,1),-D87),IF(G86=0,PMT(E87/DayCount,MAX(TermMonths-$A87+1,1),-D87),G86))))))</f>
        <v/>
      </c>
      <c r="H87" s="32">
        <f>IF(OR(D87&lt;=0,$A87&lt;&gt;J4,J4=0),0,MIN(MAX(0,K4-L4*D87),MAX(0,D87-(G87-F87))))</f>
        <v/>
      </c>
      <c r="I87" s="32">
        <f>IF(D87&lt;=0,0,MIN(D87,(G87-F87)+H87))</f>
        <v/>
      </c>
      <c r="J87" s="32">
        <f>IF(D87&lt;=0,0,MAX(0,D87-I87))</f>
        <v/>
      </c>
      <c r="K87" s="32">
        <f>IF(OR($A87&gt;TermMonths,C5&lt;&gt;"Y"),0,Q86)</f>
        <v/>
      </c>
      <c r="L87" s="31">
        <f>IF(K87&lt;=0,0,IF($A87&lt;=E5,D5,F5))</f>
        <v/>
      </c>
      <c r="M87" s="32">
        <f>IF(K87&lt;=0,0,K87*L87/DayCount)</f>
        <v/>
      </c>
      <c r="N87" s="32">
        <f>IF(K87&lt;=0,0,MIN(K87+M87,IF(G5="InterestOnly",M87,IF(G5="FixedAmount",IF($A87&lt;=E5,H5,I5),IF(OR($A87=1,$A87=E5+1),PMT(L87/DayCount,MAX(TermMonths-$A87+1,1),-K87),IF(N86=0,PMT(L87/DayCount,MAX(TermMonths-$A87+1,1),-K87),N86))))))</f>
        <v/>
      </c>
      <c r="O87" s="32">
        <f>IF(OR(K87&lt;=0,$A87&lt;&gt;J5,J5=0),0,MIN(MAX(0,K5-L5*K87),MAX(0,K87-(N87-M87))))</f>
        <v/>
      </c>
      <c r="P87" s="32">
        <f>IF(K87&lt;=0,0,MIN(K87,(N87-M87)+O87))</f>
        <v/>
      </c>
      <c r="Q87" s="32">
        <f>IF(K87&lt;=0,0,MAX(0,K87-P87))</f>
        <v/>
      </c>
      <c r="R87" s="32">
        <f>IF(OR($A87&gt;TermMonths,C6&lt;&gt;"Y"),0,X86)</f>
        <v/>
      </c>
      <c r="S87" s="31">
        <f>IF(R87&lt;=0,0,IF($A87&lt;=E6,D6,F6))</f>
        <v/>
      </c>
      <c r="T87" s="32">
        <f>IF(R87&lt;=0,0,R87*S87/DayCount)</f>
        <v/>
      </c>
      <c r="U87" s="32">
        <f>IF(R87&lt;=0,0,MIN(R87+T87,IF(G6="InterestOnly",T87,IF(G6="FixedAmount",IF($A87&lt;=E6,H6,I6),IF(OR($A87=1,$A87=E6+1),PMT(S87/DayCount,MAX(TermMonths-$A87+1,1),-R87),IF(U86=0,PMT(S87/DayCount,MAX(TermMonths-$A87+1,1),-R87),U86))))))</f>
        <v/>
      </c>
      <c r="V87" s="32">
        <f>IF(OR(R87&lt;=0,$A87&lt;&gt;J6,J6=0),0,MIN(MAX(0,K6-L6*R87),MAX(0,R87-(U87-T87))))</f>
        <v/>
      </c>
      <c r="W87" s="32">
        <f>IF(R87&lt;=0,0,MIN(R87,(U87-T87)+V87))</f>
        <v/>
      </c>
      <c r="X87" s="32">
        <f>IF(R87&lt;=0,0,MAX(0,R87-W87))</f>
        <v/>
      </c>
      <c r="Y87" s="32">
        <f>IF(OR($A87&gt;TermMonths,C7&lt;&gt;"Y"),0,AE86)</f>
        <v/>
      </c>
      <c r="Z87" s="31">
        <f>IF(Y87&lt;=0,0,IF($A87&lt;=E7,D7,F7))</f>
        <v/>
      </c>
      <c r="AA87" s="32">
        <f>IF(Y87&lt;=0,0,Y87*Z87/DayCount)</f>
        <v/>
      </c>
      <c r="AB87" s="32">
        <f>IF(Y87&lt;=0,0,MIN(Y87+AA87,IF(G7="InterestOnly",AA87,IF(G7="FixedAmount",IF($A87&lt;=E7,H7,I7),IF(OR($A87=1,$A87=E7+1),PMT(Z87/DayCount,MAX(TermMonths-$A87+1,1),-Y87),IF(AB86=0,PMT(Z87/DayCount,MAX(TermMonths-$A87+1,1),-Y87),AB86))))))</f>
        <v/>
      </c>
      <c r="AC87" s="32">
        <f>IF(OR(Y87&lt;=0,$A87&lt;&gt;J7,J7=0),0,MIN(MAX(0,K7-L7*Y87),MAX(0,Y87-(AB87-AA87))))</f>
        <v/>
      </c>
      <c r="AD87" s="32">
        <f>IF(Y87&lt;=0,0,MIN(Y87,(AB87-AA87)+AC87))</f>
        <v/>
      </c>
      <c r="AE87" s="32">
        <f>IF(Y87&lt;=0,0,MAX(0,Y87-AD87))</f>
        <v/>
      </c>
      <c r="AF87" s="32">
        <f>IF(OR($A87&gt;TermMonths,C8&lt;&gt;"Y"),0,AL86)</f>
        <v/>
      </c>
      <c r="AG87" s="31">
        <f>IF(AF87&lt;=0,0,IF($A87&lt;=E8,D8,F8))</f>
        <v/>
      </c>
      <c r="AH87" s="32">
        <f>IF(AF87&lt;=0,0,AF87*AG87/DayCount)</f>
        <v/>
      </c>
      <c r="AI87" s="32">
        <f>IF(AF87&lt;=0,0,MIN(AF87+AH87,IF(G8="InterestOnly",AH87,IF(G8="FixedAmount",IF($A87&lt;=E8,H8,I8),IF(OR($A87=1,$A87=E8+1),PMT(AG87/DayCount,MAX(TermMonths-$A87+1,1),-AF87),IF(AI86=0,PMT(AG87/DayCount,MAX(TermMonths-$A87+1,1),-AF87),AI86))))))</f>
        <v/>
      </c>
      <c r="AJ87" s="32">
        <f>IF(OR(AF87&lt;=0,$A87&lt;&gt;J8,J8=0),0,MIN(MAX(0,K8-L8*AF87),MAX(0,AF87-(AI87-AH87))))</f>
        <v/>
      </c>
      <c r="AK87" s="32">
        <f>IF(AF87&lt;=0,0,MIN(AF87,(AI87-AH87)+AJ87))</f>
        <v/>
      </c>
      <c r="AL87" s="32">
        <f>IF(AF87&lt;=0,0,MAX(0,AF87-AK87))</f>
        <v/>
      </c>
      <c r="AM87" s="32">
        <f>IF(OR($A87&gt;TermMonths,C9&lt;&gt;"Y"),0,AS86)</f>
        <v/>
      </c>
      <c r="AN87" s="31">
        <f>IF(AM87&lt;=0,0,IF($A87&lt;=E9,D9,F9))</f>
        <v/>
      </c>
      <c r="AO87" s="32">
        <f>IF(AM87&lt;=0,0,AM87*AN87/DayCount)</f>
        <v/>
      </c>
      <c r="AP87" s="32">
        <f>IF(AM87&lt;=0,0,MIN(AM87+AO87,IF(G9="InterestOnly",AO87,IF(G9="FixedAmount",IF($A87&lt;=E9,H9,I9),IF(OR($A87=1,$A87=E9+1),PMT(AN87/DayCount,MAX(TermMonths-$A87+1,1),-AM87),IF(AP86=0,PMT(AN87/DayCount,MAX(TermMonths-$A87+1,1),-AM87),AP86))))))</f>
        <v/>
      </c>
      <c r="AQ87" s="32">
        <f>IF(OR(AM87&lt;=0,$A87&lt;&gt;J9,J9=0),0,MIN(MAX(0,K9-L9*AM87),MAX(0,AM87-(AP87-AO87))))</f>
        <v/>
      </c>
      <c r="AR87" s="32">
        <f>IF(AM87&lt;=0,0,MIN(AM87,(AP87-AO87)+AQ87))</f>
        <v/>
      </c>
      <c r="AS87" s="32">
        <f>IF(AM87&lt;=0,0,MAX(0,AM87-AR87))</f>
        <v/>
      </c>
    </row>
    <row r="88">
      <c r="A88" s="33" t="n">
        <v>75</v>
      </c>
      <c r="B88" s="34">
        <f>IF(A88&gt;TermMonths,"",EDATE(StartDate,A88-1))</f>
        <v/>
      </c>
      <c r="C88" s="33">
        <f>IF(B88="","",YEAR(B88))</f>
        <v/>
      </c>
      <c r="D88" s="32">
        <f>IF(OR($A88&gt;TermMonths,C4&lt;&gt;"Y"),0,J87)</f>
        <v/>
      </c>
      <c r="E88" s="31">
        <f>IF(D88&lt;=0,0,IF($A88&lt;=E4,D4,F4))</f>
        <v/>
      </c>
      <c r="F88" s="32">
        <f>IF(D88&lt;=0,0,D88*E88/DayCount)</f>
        <v/>
      </c>
      <c r="G88" s="32">
        <f>IF(D88&lt;=0,0,MIN(D88+F88,IF(G4="InterestOnly",F88,IF(G4="FixedAmount",IF($A88&lt;=E4,H4,I4),IF(OR($A88=1,$A88=E4+1),PMT(E88/DayCount,MAX(TermMonths-$A88+1,1),-D88),IF(G87=0,PMT(E88/DayCount,MAX(TermMonths-$A88+1,1),-D88),G87))))))</f>
        <v/>
      </c>
      <c r="H88" s="32">
        <f>IF(OR(D88&lt;=0,$A88&lt;&gt;J4,J4=0),0,MIN(MAX(0,K4-L4*D88),MAX(0,D88-(G88-F88))))</f>
        <v/>
      </c>
      <c r="I88" s="32">
        <f>IF(D88&lt;=0,0,MIN(D88,(G88-F88)+H88))</f>
        <v/>
      </c>
      <c r="J88" s="32">
        <f>IF(D88&lt;=0,0,MAX(0,D88-I88))</f>
        <v/>
      </c>
      <c r="K88" s="32">
        <f>IF(OR($A88&gt;TermMonths,C5&lt;&gt;"Y"),0,Q87)</f>
        <v/>
      </c>
      <c r="L88" s="31">
        <f>IF(K88&lt;=0,0,IF($A88&lt;=E5,D5,F5))</f>
        <v/>
      </c>
      <c r="M88" s="32">
        <f>IF(K88&lt;=0,0,K88*L88/DayCount)</f>
        <v/>
      </c>
      <c r="N88" s="32">
        <f>IF(K88&lt;=0,0,MIN(K88+M88,IF(G5="InterestOnly",M88,IF(G5="FixedAmount",IF($A88&lt;=E5,H5,I5),IF(OR($A88=1,$A88=E5+1),PMT(L88/DayCount,MAX(TermMonths-$A88+1,1),-K88),IF(N87=0,PMT(L88/DayCount,MAX(TermMonths-$A88+1,1),-K88),N87))))))</f>
        <v/>
      </c>
      <c r="O88" s="32">
        <f>IF(OR(K88&lt;=0,$A88&lt;&gt;J5,J5=0),0,MIN(MAX(0,K5-L5*K88),MAX(0,K88-(N88-M88))))</f>
        <v/>
      </c>
      <c r="P88" s="32">
        <f>IF(K88&lt;=0,0,MIN(K88,(N88-M88)+O88))</f>
        <v/>
      </c>
      <c r="Q88" s="32">
        <f>IF(K88&lt;=0,0,MAX(0,K88-P88))</f>
        <v/>
      </c>
      <c r="R88" s="32">
        <f>IF(OR($A88&gt;TermMonths,C6&lt;&gt;"Y"),0,X87)</f>
        <v/>
      </c>
      <c r="S88" s="31">
        <f>IF(R88&lt;=0,0,IF($A88&lt;=E6,D6,F6))</f>
        <v/>
      </c>
      <c r="T88" s="32">
        <f>IF(R88&lt;=0,0,R88*S88/DayCount)</f>
        <v/>
      </c>
      <c r="U88" s="32">
        <f>IF(R88&lt;=0,0,MIN(R88+T88,IF(G6="InterestOnly",T88,IF(G6="FixedAmount",IF($A88&lt;=E6,H6,I6),IF(OR($A88=1,$A88=E6+1),PMT(S88/DayCount,MAX(TermMonths-$A88+1,1),-R88),IF(U87=0,PMT(S88/DayCount,MAX(TermMonths-$A88+1,1),-R88),U87))))))</f>
        <v/>
      </c>
      <c r="V88" s="32">
        <f>IF(OR(R88&lt;=0,$A88&lt;&gt;J6,J6=0),0,MIN(MAX(0,K6-L6*R88),MAX(0,R88-(U88-T88))))</f>
        <v/>
      </c>
      <c r="W88" s="32">
        <f>IF(R88&lt;=0,0,MIN(R88,(U88-T88)+V88))</f>
        <v/>
      </c>
      <c r="X88" s="32">
        <f>IF(R88&lt;=0,0,MAX(0,R88-W88))</f>
        <v/>
      </c>
      <c r="Y88" s="32">
        <f>IF(OR($A88&gt;TermMonths,C7&lt;&gt;"Y"),0,AE87)</f>
        <v/>
      </c>
      <c r="Z88" s="31">
        <f>IF(Y88&lt;=0,0,IF($A88&lt;=E7,D7,F7))</f>
        <v/>
      </c>
      <c r="AA88" s="32">
        <f>IF(Y88&lt;=0,0,Y88*Z88/DayCount)</f>
        <v/>
      </c>
      <c r="AB88" s="32">
        <f>IF(Y88&lt;=0,0,MIN(Y88+AA88,IF(G7="InterestOnly",AA88,IF(G7="FixedAmount",IF($A88&lt;=E7,H7,I7),IF(OR($A88=1,$A88=E7+1),PMT(Z88/DayCount,MAX(TermMonths-$A88+1,1),-Y88),IF(AB87=0,PMT(Z88/DayCount,MAX(TermMonths-$A88+1,1),-Y88),AB87))))))</f>
        <v/>
      </c>
      <c r="AC88" s="32">
        <f>IF(OR(Y88&lt;=0,$A88&lt;&gt;J7,J7=0),0,MIN(MAX(0,K7-L7*Y88),MAX(0,Y88-(AB88-AA88))))</f>
        <v/>
      </c>
      <c r="AD88" s="32">
        <f>IF(Y88&lt;=0,0,MIN(Y88,(AB88-AA88)+AC88))</f>
        <v/>
      </c>
      <c r="AE88" s="32">
        <f>IF(Y88&lt;=0,0,MAX(0,Y88-AD88))</f>
        <v/>
      </c>
      <c r="AF88" s="32">
        <f>IF(OR($A88&gt;TermMonths,C8&lt;&gt;"Y"),0,AL87)</f>
        <v/>
      </c>
      <c r="AG88" s="31">
        <f>IF(AF88&lt;=0,0,IF($A88&lt;=E8,D8,F8))</f>
        <v/>
      </c>
      <c r="AH88" s="32">
        <f>IF(AF88&lt;=0,0,AF88*AG88/DayCount)</f>
        <v/>
      </c>
      <c r="AI88" s="32">
        <f>IF(AF88&lt;=0,0,MIN(AF88+AH88,IF(G8="InterestOnly",AH88,IF(G8="FixedAmount",IF($A88&lt;=E8,H8,I8),IF(OR($A88=1,$A88=E8+1),PMT(AG88/DayCount,MAX(TermMonths-$A88+1,1),-AF88),IF(AI87=0,PMT(AG88/DayCount,MAX(TermMonths-$A88+1,1),-AF88),AI87))))))</f>
        <v/>
      </c>
      <c r="AJ88" s="32">
        <f>IF(OR(AF88&lt;=0,$A88&lt;&gt;J8,J8=0),0,MIN(MAX(0,K8-L8*AF88),MAX(0,AF88-(AI88-AH88))))</f>
        <v/>
      </c>
      <c r="AK88" s="32">
        <f>IF(AF88&lt;=0,0,MIN(AF88,(AI88-AH88)+AJ88))</f>
        <v/>
      </c>
      <c r="AL88" s="32">
        <f>IF(AF88&lt;=0,0,MAX(0,AF88-AK88))</f>
        <v/>
      </c>
      <c r="AM88" s="32">
        <f>IF(OR($A88&gt;TermMonths,C9&lt;&gt;"Y"),0,AS87)</f>
        <v/>
      </c>
      <c r="AN88" s="31">
        <f>IF(AM88&lt;=0,0,IF($A88&lt;=E9,D9,F9))</f>
        <v/>
      </c>
      <c r="AO88" s="32">
        <f>IF(AM88&lt;=0,0,AM88*AN88/DayCount)</f>
        <v/>
      </c>
      <c r="AP88" s="32">
        <f>IF(AM88&lt;=0,0,MIN(AM88+AO88,IF(G9="InterestOnly",AO88,IF(G9="FixedAmount",IF($A88&lt;=E9,H9,I9),IF(OR($A88=1,$A88=E9+1),PMT(AN88/DayCount,MAX(TermMonths-$A88+1,1),-AM88),IF(AP87=0,PMT(AN88/DayCount,MAX(TermMonths-$A88+1,1),-AM88),AP87))))))</f>
        <v/>
      </c>
      <c r="AQ88" s="32">
        <f>IF(OR(AM88&lt;=0,$A88&lt;&gt;J9,J9=0),0,MIN(MAX(0,K9-L9*AM88),MAX(0,AM88-(AP88-AO88))))</f>
        <v/>
      </c>
      <c r="AR88" s="32">
        <f>IF(AM88&lt;=0,0,MIN(AM88,(AP88-AO88)+AQ88))</f>
        <v/>
      </c>
      <c r="AS88" s="32">
        <f>IF(AM88&lt;=0,0,MAX(0,AM88-AR88))</f>
        <v/>
      </c>
    </row>
    <row r="89">
      <c r="A89" s="33" t="n">
        <v>76</v>
      </c>
      <c r="B89" s="34">
        <f>IF(A89&gt;TermMonths,"",EDATE(StartDate,A89-1))</f>
        <v/>
      </c>
      <c r="C89" s="33">
        <f>IF(B89="","",YEAR(B89))</f>
        <v/>
      </c>
      <c r="D89" s="32">
        <f>IF(OR($A89&gt;TermMonths,C4&lt;&gt;"Y"),0,J88)</f>
        <v/>
      </c>
      <c r="E89" s="31">
        <f>IF(D89&lt;=0,0,IF($A89&lt;=E4,D4,F4))</f>
        <v/>
      </c>
      <c r="F89" s="32">
        <f>IF(D89&lt;=0,0,D89*E89/DayCount)</f>
        <v/>
      </c>
      <c r="G89" s="32">
        <f>IF(D89&lt;=0,0,MIN(D89+F89,IF(G4="InterestOnly",F89,IF(G4="FixedAmount",IF($A89&lt;=E4,H4,I4),IF(OR($A89=1,$A89=E4+1),PMT(E89/DayCount,MAX(TermMonths-$A89+1,1),-D89),IF(G88=0,PMT(E89/DayCount,MAX(TermMonths-$A89+1,1),-D89),G88))))))</f>
        <v/>
      </c>
      <c r="H89" s="32">
        <f>IF(OR(D89&lt;=0,$A89&lt;&gt;J4,J4=0),0,MIN(MAX(0,K4-L4*D89),MAX(0,D89-(G89-F89))))</f>
        <v/>
      </c>
      <c r="I89" s="32">
        <f>IF(D89&lt;=0,0,MIN(D89,(G89-F89)+H89))</f>
        <v/>
      </c>
      <c r="J89" s="32">
        <f>IF(D89&lt;=0,0,MAX(0,D89-I89))</f>
        <v/>
      </c>
      <c r="K89" s="32">
        <f>IF(OR($A89&gt;TermMonths,C5&lt;&gt;"Y"),0,Q88)</f>
        <v/>
      </c>
      <c r="L89" s="31">
        <f>IF(K89&lt;=0,0,IF($A89&lt;=E5,D5,F5))</f>
        <v/>
      </c>
      <c r="M89" s="32">
        <f>IF(K89&lt;=0,0,K89*L89/DayCount)</f>
        <v/>
      </c>
      <c r="N89" s="32">
        <f>IF(K89&lt;=0,0,MIN(K89+M89,IF(G5="InterestOnly",M89,IF(G5="FixedAmount",IF($A89&lt;=E5,H5,I5),IF(OR($A89=1,$A89=E5+1),PMT(L89/DayCount,MAX(TermMonths-$A89+1,1),-K89),IF(N88=0,PMT(L89/DayCount,MAX(TermMonths-$A89+1,1),-K89),N88))))))</f>
        <v/>
      </c>
      <c r="O89" s="32">
        <f>IF(OR(K89&lt;=0,$A89&lt;&gt;J5,J5=0),0,MIN(MAX(0,K5-L5*K89),MAX(0,K89-(N89-M89))))</f>
        <v/>
      </c>
      <c r="P89" s="32">
        <f>IF(K89&lt;=0,0,MIN(K89,(N89-M89)+O89))</f>
        <v/>
      </c>
      <c r="Q89" s="32">
        <f>IF(K89&lt;=0,0,MAX(0,K89-P89))</f>
        <v/>
      </c>
      <c r="R89" s="32">
        <f>IF(OR($A89&gt;TermMonths,C6&lt;&gt;"Y"),0,X88)</f>
        <v/>
      </c>
      <c r="S89" s="31">
        <f>IF(R89&lt;=0,0,IF($A89&lt;=E6,D6,F6))</f>
        <v/>
      </c>
      <c r="T89" s="32">
        <f>IF(R89&lt;=0,0,R89*S89/DayCount)</f>
        <v/>
      </c>
      <c r="U89" s="32">
        <f>IF(R89&lt;=0,0,MIN(R89+T89,IF(G6="InterestOnly",T89,IF(G6="FixedAmount",IF($A89&lt;=E6,H6,I6),IF(OR($A89=1,$A89=E6+1),PMT(S89/DayCount,MAX(TermMonths-$A89+1,1),-R89),IF(U88=0,PMT(S89/DayCount,MAX(TermMonths-$A89+1,1),-R89),U88))))))</f>
        <v/>
      </c>
      <c r="V89" s="32">
        <f>IF(OR(R89&lt;=0,$A89&lt;&gt;J6,J6=0),0,MIN(MAX(0,K6-L6*R89),MAX(0,R89-(U89-T89))))</f>
        <v/>
      </c>
      <c r="W89" s="32">
        <f>IF(R89&lt;=0,0,MIN(R89,(U89-T89)+V89))</f>
        <v/>
      </c>
      <c r="X89" s="32">
        <f>IF(R89&lt;=0,0,MAX(0,R89-W89))</f>
        <v/>
      </c>
      <c r="Y89" s="32">
        <f>IF(OR($A89&gt;TermMonths,C7&lt;&gt;"Y"),0,AE88)</f>
        <v/>
      </c>
      <c r="Z89" s="31">
        <f>IF(Y89&lt;=0,0,IF($A89&lt;=E7,D7,F7))</f>
        <v/>
      </c>
      <c r="AA89" s="32">
        <f>IF(Y89&lt;=0,0,Y89*Z89/DayCount)</f>
        <v/>
      </c>
      <c r="AB89" s="32">
        <f>IF(Y89&lt;=0,0,MIN(Y89+AA89,IF(G7="InterestOnly",AA89,IF(G7="FixedAmount",IF($A89&lt;=E7,H7,I7),IF(OR($A89=1,$A89=E7+1),PMT(Z89/DayCount,MAX(TermMonths-$A89+1,1),-Y89),IF(AB88=0,PMT(Z89/DayCount,MAX(TermMonths-$A89+1,1),-Y89),AB88))))))</f>
        <v/>
      </c>
      <c r="AC89" s="32">
        <f>IF(OR(Y89&lt;=0,$A89&lt;&gt;J7,J7=0),0,MIN(MAX(0,K7-L7*Y89),MAX(0,Y89-(AB89-AA89))))</f>
        <v/>
      </c>
      <c r="AD89" s="32">
        <f>IF(Y89&lt;=0,0,MIN(Y89,(AB89-AA89)+AC89))</f>
        <v/>
      </c>
      <c r="AE89" s="32">
        <f>IF(Y89&lt;=0,0,MAX(0,Y89-AD89))</f>
        <v/>
      </c>
      <c r="AF89" s="32">
        <f>IF(OR($A89&gt;TermMonths,C8&lt;&gt;"Y"),0,AL88)</f>
        <v/>
      </c>
      <c r="AG89" s="31">
        <f>IF(AF89&lt;=0,0,IF($A89&lt;=E8,D8,F8))</f>
        <v/>
      </c>
      <c r="AH89" s="32">
        <f>IF(AF89&lt;=0,0,AF89*AG89/DayCount)</f>
        <v/>
      </c>
      <c r="AI89" s="32">
        <f>IF(AF89&lt;=0,0,MIN(AF89+AH89,IF(G8="InterestOnly",AH89,IF(G8="FixedAmount",IF($A89&lt;=E8,H8,I8),IF(OR($A89=1,$A89=E8+1),PMT(AG89/DayCount,MAX(TermMonths-$A89+1,1),-AF89),IF(AI88=0,PMT(AG89/DayCount,MAX(TermMonths-$A89+1,1),-AF89),AI88))))))</f>
        <v/>
      </c>
      <c r="AJ89" s="32">
        <f>IF(OR(AF89&lt;=0,$A89&lt;&gt;J8,J8=0),0,MIN(MAX(0,K8-L8*AF89),MAX(0,AF89-(AI89-AH89))))</f>
        <v/>
      </c>
      <c r="AK89" s="32">
        <f>IF(AF89&lt;=0,0,MIN(AF89,(AI89-AH89)+AJ89))</f>
        <v/>
      </c>
      <c r="AL89" s="32">
        <f>IF(AF89&lt;=0,0,MAX(0,AF89-AK89))</f>
        <v/>
      </c>
      <c r="AM89" s="32">
        <f>IF(OR($A89&gt;TermMonths,C9&lt;&gt;"Y"),0,AS88)</f>
        <v/>
      </c>
      <c r="AN89" s="31">
        <f>IF(AM89&lt;=0,0,IF($A89&lt;=E9,D9,F9))</f>
        <v/>
      </c>
      <c r="AO89" s="32">
        <f>IF(AM89&lt;=0,0,AM89*AN89/DayCount)</f>
        <v/>
      </c>
      <c r="AP89" s="32">
        <f>IF(AM89&lt;=0,0,MIN(AM89+AO89,IF(G9="InterestOnly",AO89,IF(G9="FixedAmount",IF($A89&lt;=E9,H9,I9),IF(OR($A89=1,$A89=E9+1),PMT(AN89/DayCount,MAX(TermMonths-$A89+1,1),-AM89),IF(AP88=0,PMT(AN89/DayCount,MAX(TermMonths-$A89+1,1),-AM89),AP88))))))</f>
        <v/>
      </c>
      <c r="AQ89" s="32">
        <f>IF(OR(AM89&lt;=0,$A89&lt;&gt;J9,J9=0),0,MIN(MAX(0,K9-L9*AM89),MAX(0,AM89-(AP89-AO89))))</f>
        <v/>
      </c>
      <c r="AR89" s="32">
        <f>IF(AM89&lt;=0,0,MIN(AM89,(AP89-AO89)+AQ89))</f>
        <v/>
      </c>
      <c r="AS89" s="32">
        <f>IF(AM89&lt;=0,0,MAX(0,AM89-AR89))</f>
        <v/>
      </c>
    </row>
    <row r="90">
      <c r="A90" s="33" t="n">
        <v>77</v>
      </c>
      <c r="B90" s="34">
        <f>IF(A90&gt;TermMonths,"",EDATE(StartDate,A90-1))</f>
        <v/>
      </c>
      <c r="C90" s="33">
        <f>IF(B90="","",YEAR(B90))</f>
        <v/>
      </c>
      <c r="D90" s="32">
        <f>IF(OR($A90&gt;TermMonths,C4&lt;&gt;"Y"),0,J89)</f>
        <v/>
      </c>
      <c r="E90" s="31">
        <f>IF(D90&lt;=0,0,IF($A90&lt;=E4,D4,F4))</f>
        <v/>
      </c>
      <c r="F90" s="32">
        <f>IF(D90&lt;=0,0,D90*E90/DayCount)</f>
        <v/>
      </c>
      <c r="G90" s="32">
        <f>IF(D90&lt;=0,0,MIN(D90+F90,IF(G4="InterestOnly",F90,IF(G4="FixedAmount",IF($A90&lt;=E4,H4,I4),IF(OR($A90=1,$A90=E4+1),PMT(E90/DayCount,MAX(TermMonths-$A90+1,1),-D90),IF(G89=0,PMT(E90/DayCount,MAX(TermMonths-$A90+1,1),-D90),G89))))))</f>
        <v/>
      </c>
      <c r="H90" s="32">
        <f>IF(OR(D90&lt;=0,$A90&lt;&gt;J4,J4=0),0,MIN(MAX(0,K4-L4*D90),MAX(0,D90-(G90-F90))))</f>
        <v/>
      </c>
      <c r="I90" s="32">
        <f>IF(D90&lt;=0,0,MIN(D90,(G90-F90)+H90))</f>
        <v/>
      </c>
      <c r="J90" s="32">
        <f>IF(D90&lt;=0,0,MAX(0,D90-I90))</f>
        <v/>
      </c>
      <c r="K90" s="32">
        <f>IF(OR($A90&gt;TermMonths,C5&lt;&gt;"Y"),0,Q89)</f>
        <v/>
      </c>
      <c r="L90" s="31">
        <f>IF(K90&lt;=0,0,IF($A90&lt;=E5,D5,F5))</f>
        <v/>
      </c>
      <c r="M90" s="32">
        <f>IF(K90&lt;=0,0,K90*L90/DayCount)</f>
        <v/>
      </c>
      <c r="N90" s="32">
        <f>IF(K90&lt;=0,0,MIN(K90+M90,IF(G5="InterestOnly",M90,IF(G5="FixedAmount",IF($A90&lt;=E5,H5,I5),IF(OR($A90=1,$A90=E5+1),PMT(L90/DayCount,MAX(TermMonths-$A90+1,1),-K90),IF(N89=0,PMT(L90/DayCount,MAX(TermMonths-$A90+1,1),-K90),N89))))))</f>
        <v/>
      </c>
      <c r="O90" s="32">
        <f>IF(OR(K90&lt;=0,$A90&lt;&gt;J5,J5=0),0,MIN(MAX(0,K5-L5*K90),MAX(0,K90-(N90-M90))))</f>
        <v/>
      </c>
      <c r="P90" s="32">
        <f>IF(K90&lt;=0,0,MIN(K90,(N90-M90)+O90))</f>
        <v/>
      </c>
      <c r="Q90" s="32">
        <f>IF(K90&lt;=0,0,MAX(0,K90-P90))</f>
        <v/>
      </c>
      <c r="R90" s="32">
        <f>IF(OR($A90&gt;TermMonths,C6&lt;&gt;"Y"),0,X89)</f>
        <v/>
      </c>
      <c r="S90" s="31">
        <f>IF(R90&lt;=0,0,IF($A90&lt;=E6,D6,F6))</f>
        <v/>
      </c>
      <c r="T90" s="32">
        <f>IF(R90&lt;=0,0,R90*S90/DayCount)</f>
        <v/>
      </c>
      <c r="U90" s="32">
        <f>IF(R90&lt;=0,0,MIN(R90+T90,IF(G6="InterestOnly",T90,IF(G6="FixedAmount",IF($A90&lt;=E6,H6,I6),IF(OR($A90=1,$A90=E6+1),PMT(S90/DayCount,MAX(TermMonths-$A90+1,1),-R90),IF(U89=0,PMT(S90/DayCount,MAX(TermMonths-$A90+1,1),-R90),U89))))))</f>
        <v/>
      </c>
      <c r="V90" s="32">
        <f>IF(OR(R90&lt;=0,$A90&lt;&gt;J6,J6=0),0,MIN(MAX(0,K6-L6*R90),MAX(0,R90-(U90-T90))))</f>
        <v/>
      </c>
      <c r="W90" s="32">
        <f>IF(R90&lt;=0,0,MIN(R90,(U90-T90)+V90))</f>
        <v/>
      </c>
      <c r="X90" s="32">
        <f>IF(R90&lt;=0,0,MAX(0,R90-W90))</f>
        <v/>
      </c>
      <c r="Y90" s="32">
        <f>IF(OR($A90&gt;TermMonths,C7&lt;&gt;"Y"),0,AE89)</f>
        <v/>
      </c>
      <c r="Z90" s="31">
        <f>IF(Y90&lt;=0,0,IF($A90&lt;=E7,D7,F7))</f>
        <v/>
      </c>
      <c r="AA90" s="32">
        <f>IF(Y90&lt;=0,0,Y90*Z90/DayCount)</f>
        <v/>
      </c>
      <c r="AB90" s="32">
        <f>IF(Y90&lt;=0,0,MIN(Y90+AA90,IF(G7="InterestOnly",AA90,IF(G7="FixedAmount",IF($A90&lt;=E7,H7,I7),IF(OR($A90=1,$A90=E7+1),PMT(Z90/DayCount,MAX(TermMonths-$A90+1,1),-Y90),IF(AB89=0,PMT(Z90/DayCount,MAX(TermMonths-$A90+1,1),-Y90),AB89))))))</f>
        <v/>
      </c>
      <c r="AC90" s="32">
        <f>IF(OR(Y90&lt;=0,$A90&lt;&gt;J7,J7=0),0,MIN(MAX(0,K7-L7*Y90),MAX(0,Y90-(AB90-AA90))))</f>
        <v/>
      </c>
      <c r="AD90" s="32">
        <f>IF(Y90&lt;=0,0,MIN(Y90,(AB90-AA90)+AC90))</f>
        <v/>
      </c>
      <c r="AE90" s="32">
        <f>IF(Y90&lt;=0,0,MAX(0,Y90-AD90))</f>
        <v/>
      </c>
      <c r="AF90" s="32">
        <f>IF(OR($A90&gt;TermMonths,C8&lt;&gt;"Y"),0,AL89)</f>
        <v/>
      </c>
      <c r="AG90" s="31">
        <f>IF(AF90&lt;=0,0,IF($A90&lt;=E8,D8,F8))</f>
        <v/>
      </c>
      <c r="AH90" s="32">
        <f>IF(AF90&lt;=0,0,AF90*AG90/DayCount)</f>
        <v/>
      </c>
      <c r="AI90" s="32">
        <f>IF(AF90&lt;=0,0,MIN(AF90+AH90,IF(G8="InterestOnly",AH90,IF(G8="FixedAmount",IF($A90&lt;=E8,H8,I8),IF(OR($A90=1,$A90=E8+1),PMT(AG90/DayCount,MAX(TermMonths-$A90+1,1),-AF90),IF(AI89=0,PMT(AG90/DayCount,MAX(TermMonths-$A90+1,1),-AF90),AI89))))))</f>
        <v/>
      </c>
      <c r="AJ90" s="32">
        <f>IF(OR(AF90&lt;=0,$A90&lt;&gt;J8,J8=0),0,MIN(MAX(0,K8-L8*AF90),MAX(0,AF90-(AI90-AH90))))</f>
        <v/>
      </c>
      <c r="AK90" s="32">
        <f>IF(AF90&lt;=0,0,MIN(AF90,(AI90-AH90)+AJ90))</f>
        <v/>
      </c>
      <c r="AL90" s="32">
        <f>IF(AF90&lt;=0,0,MAX(0,AF90-AK90))</f>
        <v/>
      </c>
      <c r="AM90" s="32">
        <f>IF(OR($A90&gt;TermMonths,C9&lt;&gt;"Y"),0,AS89)</f>
        <v/>
      </c>
      <c r="AN90" s="31">
        <f>IF(AM90&lt;=0,0,IF($A90&lt;=E9,D9,F9))</f>
        <v/>
      </c>
      <c r="AO90" s="32">
        <f>IF(AM90&lt;=0,0,AM90*AN90/DayCount)</f>
        <v/>
      </c>
      <c r="AP90" s="32">
        <f>IF(AM90&lt;=0,0,MIN(AM90+AO90,IF(G9="InterestOnly",AO90,IF(G9="FixedAmount",IF($A90&lt;=E9,H9,I9),IF(OR($A90=1,$A90=E9+1),PMT(AN90/DayCount,MAX(TermMonths-$A90+1,1),-AM90),IF(AP89=0,PMT(AN90/DayCount,MAX(TermMonths-$A90+1,1),-AM90),AP89))))))</f>
        <v/>
      </c>
      <c r="AQ90" s="32">
        <f>IF(OR(AM90&lt;=0,$A90&lt;&gt;J9,J9=0),0,MIN(MAX(0,K9-L9*AM90),MAX(0,AM90-(AP90-AO90))))</f>
        <v/>
      </c>
      <c r="AR90" s="32">
        <f>IF(AM90&lt;=0,0,MIN(AM90,(AP90-AO90)+AQ90))</f>
        <v/>
      </c>
      <c r="AS90" s="32">
        <f>IF(AM90&lt;=0,0,MAX(0,AM90-AR90))</f>
        <v/>
      </c>
    </row>
    <row r="91">
      <c r="A91" s="33" t="n">
        <v>78</v>
      </c>
      <c r="B91" s="34">
        <f>IF(A91&gt;TermMonths,"",EDATE(StartDate,A91-1))</f>
        <v/>
      </c>
      <c r="C91" s="33">
        <f>IF(B91="","",YEAR(B91))</f>
        <v/>
      </c>
      <c r="D91" s="32">
        <f>IF(OR($A91&gt;TermMonths,C4&lt;&gt;"Y"),0,J90)</f>
        <v/>
      </c>
      <c r="E91" s="31">
        <f>IF(D91&lt;=0,0,IF($A91&lt;=E4,D4,F4))</f>
        <v/>
      </c>
      <c r="F91" s="32">
        <f>IF(D91&lt;=0,0,D91*E91/DayCount)</f>
        <v/>
      </c>
      <c r="G91" s="32">
        <f>IF(D91&lt;=0,0,MIN(D91+F91,IF(G4="InterestOnly",F91,IF(G4="FixedAmount",IF($A91&lt;=E4,H4,I4),IF(OR($A91=1,$A91=E4+1),PMT(E91/DayCount,MAX(TermMonths-$A91+1,1),-D91),IF(G90=0,PMT(E91/DayCount,MAX(TermMonths-$A91+1,1),-D91),G90))))))</f>
        <v/>
      </c>
      <c r="H91" s="32">
        <f>IF(OR(D91&lt;=0,$A91&lt;&gt;J4,J4=0),0,MIN(MAX(0,K4-L4*D91),MAX(0,D91-(G91-F91))))</f>
        <v/>
      </c>
      <c r="I91" s="32">
        <f>IF(D91&lt;=0,0,MIN(D91,(G91-F91)+H91))</f>
        <v/>
      </c>
      <c r="J91" s="32">
        <f>IF(D91&lt;=0,0,MAX(0,D91-I91))</f>
        <v/>
      </c>
      <c r="K91" s="32">
        <f>IF(OR($A91&gt;TermMonths,C5&lt;&gt;"Y"),0,Q90)</f>
        <v/>
      </c>
      <c r="L91" s="31">
        <f>IF(K91&lt;=0,0,IF($A91&lt;=E5,D5,F5))</f>
        <v/>
      </c>
      <c r="M91" s="32">
        <f>IF(K91&lt;=0,0,K91*L91/DayCount)</f>
        <v/>
      </c>
      <c r="N91" s="32">
        <f>IF(K91&lt;=0,0,MIN(K91+M91,IF(G5="InterestOnly",M91,IF(G5="FixedAmount",IF($A91&lt;=E5,H5,I5),IF(OR($A91=1,$A91=E5+1),PMT(L91/DayCount,MAX(TermMonths-$A91+1,1),-K91),IF(N90=0,PMT(L91/DayCount,MAX(TermMonths-$A91+1,1),-K91),N90))))))</f>
        <v/>
      </c>
      <c r="O91" s="32">
        <f>IF(OR(K91&lt;=0,$A91&lt;&gt;J5,J5=0),0,MIN(MAX(0,K5-L5*K91),MAX(0,K91-(N91-M91))))</f>
        <v/>
      </c>
      <c r="P91" s="32">
        <f>IF(K91&lt;=0,0,MIN(K91,(N91-M91)+O91))</f>
        <v/>
      </c>
      <c r="Q91" s="32">
        <f>IF(K91&lt;=0,0,MAX(0,K91-P91))</f>
        <v/>
      </c>
      <c r="R91" s="32">
        <f>IF(OR($A91&gt;TermMonths,C6&lt;&gt;"Y"),0,X90)</f>
        <v/>
      </c>
      <c r="S91" s="31">
        <f>IF(R91&lt;=0,0,IF($A91&lt;=E6,D6,F6))</f>
        <v/>
      </c>
      <c r="T91" s="32">
        <f>IF(R91&lt;=0,0,R91*S91/DayCount)</f>
        <v/>
      </c>
      <c r="U91" s="32">
        <f>IF(R91&lt;=0,0,MIN(R91+T91,IF(G6="InterestOnly",T91,IF(G6="FixedAmount",IF($A91&lt;=E6,H6,I6),IF(OR($A91=1,$A91=E6+1),PMT(S91/DayCount,MAX(TermMonths-$A91+1,1),-R91),IF(U90=0,PMT(S91/DayCount,MAX(TermMonths-$A91+1,1),-R91),U90))))))</f>
        <v/>
      </c>
      <c r="V91" s="32">
        <f>IF(OR(R91&lt;=0,$A91&lt;&gt;J6,J6=0),0,MIN(MAX(0,K6-L6*R91),MAX(0,R91-(U91-T91))))</f>
        <v/>
      </c>
      <c r="W91" s="32">
        <f>IF(R91&lt;=0,0,MIN(R91,(U91-T91)+V91))</f>
        <v/>
      </c>
      <c r="X91" s="32">
        <f>IF(R91&lt;=0,0,MAX(0,R91-W91))</f>
        <v/>
      </c>
      <c r="Y91" s="32">
        <f>IF(OR($A91&gt;TermMonths,C7&lt;&gt;"Y"),0,AE90)</f>
        <v/>
      </c>
      <c r="Z91" s="31">
        <f>IF(Y91&lt;=0,0,IF($A91&lt;=E7,D7,F7))</f>
        <v/>
      </c>
      <c r="AA91" s="32">
        <f>IF(Y91&lt;=0,0,Y91*Z91/DayCount)</f>
        <v/>
      </c>
      <c r="AB91" s="32">
        <f>IF(Y91&lt;=0,0,MIN(Y91+AA91,IF(G7="InterestOnly",AA91,IF(G7="FixedAmount",IF($A91&lt;=E7,H7,I7),IF(OR($A91=1,$A91=E7+1),PMT(Z91/DayCount,MAX(TermMonths-$A91+1,1),-Y91),IF(AB90=0,PMT(Z91/DayCount,MAX(TermMonths-$A91+1,1),-Y91),AB90))))))</f>
        <v/>
      </c>
      <c r="AC91" s="32">
        <f>IF(OR(Y91&lt;=0,$A91&lt;&gt;J7,J7=0),0,MIN(MAX(0,K7-L7*Y91),MAX(0,Y91-(AB91-AA91))))</f>
        <v/>
      </c>
      <c r="AD91" s="32">
        <f>IF(Y91&lt;=0,0,MIN(Y91,(AB91-AA91)+AC91))</f>
        <v/>
      </c>
      <c r="AE91" s="32">
        <f>IF(Y91&lt;=0,0,MAX(0,Y91-AD91))</f>
        <v/>
      </c>
      <c r="AF91" s="32">
        <f>IF(OR($A91&gt;TermMonths,C8&lt;&gt;"Y"),0,AL90)</f>
        <v/>
      </c>
      <c r="AG91" s="31">
        <f>IF(AF91&lt;=0,0,IF($A91&lt;=E8,D8,F8))</f>
        <v/>
      </c>
      <c r="AH91" s="32">
        <f>IF(AF91&lt;=0,0,AF91*AG91/DayCount)</f>
        <v/>
      </c>
      <c r="AI91" s="32">
        <f>IF(AF91&lt;=0,0,MIN(AF91+AH91,IF(G8="InterestOnly",AH91,IF(G8="FixedAmount",IF($A91&lt;=E8,H8,I8),IF(OR($A91=1,$A91=E8+1),PMT(AG91/DayCount,MAX(TermMonths-$A91+1,1),-AF91),IF(AI90=0,PMT(AG91/DayCount,MAX(TermMonths-$A91+1,1),-AF91),AI90))))))</f>
        <v/>
      </c>
      <c r="AJ91" s="32">
        <f>IF(OR(AF91&lt;=0,$A91&lt;&gt;J8,J8=0),0,MIN(MAX(0,K8-L8*AF91),MAX(0,AF91-(AI91-AH91))))</f>
        <v/>
      </c>
      <c r="AK91" s="32">
        <f>IF(AF91&lt;=0,0,MIN(AF91,(AI91-AH91)+AJ91))</f>
        <v/>
      </c>
      <c r="AL91" s="32">
        <f>IF(AF91&lt;=0,0,MAX(0,AF91-AK91))</f>
        <v/>
      </c>
      <c r="AM91" s="32">
        <f>IF(OR($A91&gt;TermMonths,C9&lt;&gt;"Y"),0,AS90)</f>
        <v/>
      </c>
      <c r="AN91" s="31">
        <f>IF(AM91&lt;=0,0,IF($A91&lt;=E9,D9,F9))</f>
        <v/>
      </c>
      <c r="AO91" s="32">
        <f>IF(AM91&lt;=0,0,AM91*AN91/DayCount)</f>
        <v/>
      </c>
      <c r="AP91" s="32">
        <f>IF(AM91&lt;=0,0,MIN(AM91+AO91,IF(G9="InterestOnly",AO91,IF(G9="FixedAmount",IF($A91&lt;=E9,H9,I9),IF(OR($A91=1,$A91=E9+1),PMT(AN91/DayCount,MAX(TermMonths-$A91+1,1),-AM91),IF(AP90=0,PMT(AN91/DayCount,MAX(TermMonths-$A91+1,1),-AM91),AP90))))))</f>
        <v/>
      </c>
      <c r="AQ91" s="32">
        <f>IF(OR(AM91&lt;=0,$A91&lt;&gt;J9,J9=0),0,MIN(MAX(0,K9-L9*AM91),MAX(0,AM91-(AP91-AO91))))</f>
        <v/>
      </c>
      <c r="AR91" s="32">
        <f>IF(AM91&lt;=0,0,MIN(AM91,(AP91-AO91)+AQ91))</f>
        <v/>
      </c>
      <c r="AS91" s="32">
        <f>IF(AM91&lt;=0,0,MAX(0,AM91-AR91))</f>
        <v/>
      </c>
    </row>
    <row r="92">
      <c r="A92" s="33" t="n">
        <v>79</v>
      </c>
      <c r="B92" s="34">
        <f>IF(A92&gt;TermMonths,"",EDATE(StartDate,A92-1))</f>
        <v/>
      </c>
      <c r="C92" s="33">
        <f>IF(B92="","",YEAR(B92))</f>
        <v/>
      </c>
      <c r="D92" s="32">
        <f>IF(OR($A92&gt;TermMonths,C4&lt;&gt;"Y"),0,J91)</f>
        <v/>
      </c>
      <c r="E92" s="31">
        <f>IF(D92&lt;=0,0,IF($A92&lt;=E4,D4,F4))</f>
        <v/>
      </c>
      <c r="F92" s="32">
        <f>IF(D92&lt;=0,0,D92*E92/DayCount)</f>
        <v/>
      </c>
      <c r="G92" s="32">
        <f>IF(D92&lt;=0,0,MIN(D92+F92,IF(G4="InterestOnly",F92,IF(G4="FixedAmount",IF($A92&lt;=E4,H4,I4),IF(OR($A92=1,$A92=E4+1),PMT(E92/DayCount,MAX(TermMonths-$A92+1,1),-D92),IF(G91=0,PMT(E92/DayCount,MAX(TermMonths-$A92+1,1),-D92),G91))))))</f>
        <v/>
      </c>
      <c r="H92" s="32">
        <f>IF(OR(D92&lt;=0,$A92&lt;&gt;J4,J4=0),0,MIN(MAX(0,K4-L4*D92),MAX(0,D92-(G92-F92))))</f>
        <v/>
      </c>
      <c r="I92" s="32">
        <f>IF(D92&lt;=0,0,MIN(D92,(G92-F92)+H92))</f>
        <v/>
      </c>
      <c r="J92" s="32">
        <f>IF(D92&lt;=0,0,MAX(0,D92-I92))</f>
        <v/>
      </c>
      <c r="K92" s="32">
        <f>IF(OR($A92&gt;TermMonths,C5&lt;&gt;"Y"),0,Q91)</f>
        <v/>
      </c>
      <c r="L92" s="31">
        <f>IF(K92&lt;=0,0,IF($A92&lt;=E5,D5,F5))</f>
        <v/>
      </c>
      <c r="M92" s="32">
        <f>IF(K92&lt;=0,0,K92*L92/DayCount)</f>
        <v/>
      </c>
      <c r="N92" s="32">
        <f>IF(K92&lt;=0,0,MIN(K92+M92,IF(G5="InterestOnly",M92,IF(G5="FixedAmount",IF($A92&lt;=E5,H5,I5),IF(OR($A92=1,$A92=E5+1),PMT(L92/DayCount,MAX(TermMonths-$A92+1,1),-K92),IF(N91=0,PMT(L92/DayCount,MAX(TermMonths-$A92+1,1),-K92),N91))))))</f>
        <v/>
      </c>
      <c r="O92" s="32">
        <f>IF(OR(K92&lt;=0,$A92&lt;&gt;J5,J5=0),0,MIN(MAX(0,K5-L5*K92),MAX(0,K92-(N92-M92))))</f>
        <v/>
      </c>
      <c r="P92" s="32">
        <f>IF(K92&lt;=0,0,MIN(K92,(N92-M92)+O92))</f>
        <v/>
      </c>
      <c r="Q92" s="32">
        <f>IF(K92&lt;=0,0,MAX(0,K92-P92))</f>
        <v/>
      </c>
      <c r="R92" s="32">
        <f>IF(OR($A92&gt;TermMonths,C6&lt;&gt;"Y"),0,X91)</f>
        <v/>
      </c>
      <c r="S92" s="31">
        <f>IF(R92&lt;=0,0,IF($A92&lt;=E6,D6,F6))</f>
        <v/>
      </c>
      <c r="T92" s="32">
        <f>IF(R92&lt;=0,0,R92*S92/DayCount)</f>
        <v/>
      </c>
      <c r="U92" s="32">
        <f>IF(R92&lt;=0,0,MIN(R92+T92,IF(G6="InterestOnly",T92,IF(G6="FixedAmount",IF($A92&lt;=E6,H6,I6),IF(OR($A92=1,$A92=E6+1),PMT(S92/DayCount,MAX(TermMonths-$A92+1,1),-R92),IF(U91=0,PMT(S92/DayCount,MAX(TermMonths-$A92+1,1),-R92),U91))))))</f>
        <v/>
      </c>
      <c r="V92" s="32">
        <f>IF(OR(R92&lt;=0,$A92&lt;&gt;J6,J6=0),0,MIN(MAX(0,K6-L6*R92),MAX(0,R92-(U92-T92))))</f>
        <v/>
      </c>
      <c r="W92" s="32">
        <f>IF(R92&lt;=0,0,MIN(R92,(U92-T92)+V92))</f>
        <v/>
      </c>
      <c r="X92" s="32">
        <f>IF(R92&lt;=0,0,MAX(0,R92-W92))</f>
        <v/>
      </c>
      <c r="Y92" s="32">
        <f>IF(OR($A92&gt;TermMonths,C7&lt;&gt;"Y"),0,AE91)</f>
        <v/>
      </c>
      <c r="Z92" s="31">
        <f>IF(Y92&lt;=0,0,IF($A92&lt;=E7,D7,F7))</f>
        <v/>
      </c>
      <c r="AA92" s="32">
        <f>IF(Y92&lt;=0,0,Y92*Z92/DayCount)</f>
        <v/>
      </c>
      <c r="AB92" s="32">
        <f>IF(Y92&lt;=0,0,MIN(Y92+AA92,IF(G7="InterestOnly",AA92,IF(G7="FixedAmount",IF($A92&lt;=E7,H7,I7),IF(OR($A92=1,$A92=E7+1),PMT(Z92/DayCount,MAX(TermMonths-$A92+1,1),-Y92),IF(AB91=0,PMT(Z92/DayCount,MAX(TermMonths-$A92+1,1),-Y92),AB91))))))</f>
        <v/>
      </c>
      <c r="AC92" s="32">
        <f>IF(OR(Y92&lt;=0,$A92&lt;&gt;J7,J7=0),0,MIN(MAX(0,K7-L7*Y92),MAX(0,Y92-(AB92-AA92))))</f>
        <v/>
      </c>
      <c r="AD92" s="32">
        <f>IF(Y92&lt;=0,0,MIN(Y92,(AB92-AA92)+AC92))</f>
        <v/>
      </c>
      <c r="AE92" s="32">
        <f>IF(Y92&lt;=0,0,MAX(0,Y92-AD92))</f>
        <v/>
      </c>
      <c r="AF92" s="32">
        <f>IF(OR($A92&gt;TermMonths,C8&lt;&gt;"Y"),0,AL91)</f>
        <v/>
      </c>
      <c r="AG92" s="31">
        <f>IF(AF92&lt;=0,0,IF($A92&lt;=E8,D8,F8))</f>
        <v/>
      </c>
      <c r="AH92" s="32">
        <f>IF(AF92&lt;=0,0,AF92*AG92/DayCount)</f>
        <v/>
      </c>
      <c r="AI92" s="32">
        <f>IF(AF92&lt;=0,0,MIN(AF92+AH92,IF(G8="InterestOnly",AH92,IF(G8="FixedAmount",IF($A92&lt;=E8,H8,I8),IF(OR($A92=1,$A92=E8+1),PMT(AG92/DayCount,MAX(TermMonths-$A92+1,1),-AF92),IF(AI91=0,PMT(AG92/DayCount,MAX(TermMonths-$A92+1,1),-AF92),AI91))))))</f>
        <v/>
      </c>
      <c r="AJ92" s="32">
        <f>IF(OR(AF92&lt;=0,$A92&lt;&gt;J8,J8=0),0,MIN(MAX(0,K8-L8*AF92),MAX(0,AF92-(AI92-AH92))))</f>
        <v/>
      </c>
      <c r="AK92" s="32">
        <f>IF(AF92&lt;=0,0,MIN(AF92,(AI92-AH92)+AJ92))</f>
        <v/>
      </c>
      <c r="AL92" s="32">
        <f>IF(AF92&lt;=0,0,MAX(0,AF92-AK92))</f>
        <v/>
      </c>
      <c r="AM92" s="32">
        <f>IF(OR($A92&gt;TermMonths,C9&lt;&gt;"Y"),0,AS91)</f>
        <v/>
      </c>
      <c r="AN92" s="31">
        <f>IF(AM92&lt;=0,0,IF($A92&lt;=E9,D9,F9))</f>
        <v/>
      </c>
      <c r="AO92" s="32">
        <f>IF(AM92&lt;=0,0,AM92*AN92/DayCount)</f>
        <v/>
      </c>
      <c r="AP92" s="32">
        <f>IF(AM92&lt;=0,0,MIN(AM92+AO92,IF(G9="InterestOnly",AO92,IF(G9="FixedAmount",IF($A92&lt;=E9,H9,I9),IF(OR($A92=1,$A92=E9+1),PMT(AN92/DayCount,MAX(TermMonths-$A92+1,1),-AM92),IF(AP91=0,PMT(AN92/DayCount,MAX(TermMonths-$A92+1,1),-AM92),AP91))))))</f>
        <v/>
      </c>
      <c r="AQ92" s="32">
        <f>IF(OR(AM92&lt;=0,$A92&lt;&gt;J9,J9=0),0,MIN(MAX(0,K9-L9*AM92),MAX(0,AM92-(AP92-AO92))))</f>
        <v/>
      </c>
      <c r="AR92" s="32">
        <f>IF(AM92&lt;=0,0,MIN(AM92,(AP92-AO92)+AQ92))</f>
        <v/>
      </c>
      <c r="AS92" s="32">
        <f>IF(AM92&lt;=0,0,MAX(0,AM92-AR92))</f>
        <v/>
      </c>
    </row>
    <row r="93">
      <c r="A93" s="33" t="n">
        <v>80</v>
      </c>
      <c r="B93" s="34">
        <f>IF(A93&gt;TermMonths,"",EDATE(StartDate,A93-1))</f>
        <v/>
      </c>
      <c r="C93" s="33">
        <f>IF(B93="","",YEAR(B93))</f>
        <v/>
      </c>
      <c r="D93" s="32">
        <f>IF(OR($A93&gt;TermMonths,C4&lt;&gt;"Y"),0,J92)</f>
        <v/>
      </c>
      <c r="E93" s="31">
        <f>IF(D93&lt;=0,0,IF($A93&lt;=E4,D4,F4))</f>
        <v/>
      </c>
      <c r="F93" s="32">
        <f>IF(D93&lt;=0,0,D93*E93/DayCount)</f>
        <v/>
      </c>
      <c r="G93" s="32">
        <f>IF(D93&lt;=0,0,MIN(D93+F93,IF(G4="InterestOnly",F93,IF(G4="FixedAmount",IF($A93&lt;=E4,H4,I4),IF(OR($A93=1,$A93=E4+1),PMT(E93/DayCount,MAX(TermMonths-$A93+1,1),-D93),IF(G92=0,PMT(E93/DayCount,MAX(TermMonths-$A93+1,1),-D93),G92))))))</f>
        <v/>
      </c>
      <c r="H93" s="32">
        <f>IF(OR(D93&lt;=0,$A93&lt;&gt;J4,J4=0),0,MIN(MAX(0,K4-L4*D93),MAX(0,D93-(G93-F93))))</f>
        <v/>
      </c>
      <c r="I93" s="32">
        <f>IF(D93&lt;=0,0,MIN(D93,(G93-F93)+H93))</f>
        <v/>
      </c>
      <c r="J93" s="32">
        <f>IF(D93&lt;=0,0,MAX(0,D93-I93))</f>
        <v/>
      </c>
      <c r="K93" s="32">
        <f>IF(OR($A93&gt;TermMonths,C5&lt;&gt;"Y"),0,Q92)</f>
        <v/>
      </c>
      <c r="L93" s="31">
        <f>IF(K93&lt;=0,0,IF($A93&lt;=E5,D5,F5))</f>
        <v/>
      </c>
      <c r="M93" s="32">
        <f>IF(K93&lt;=0,0,K93*L93/DayCount)</f>
        <v/>
      </c>
      <c r="N93" s="32">
        <f>IF(K93&lt;=0,0,MIN(K93+M93,IF(G5="InterestOnly",M93,IF(G5="FixedAmount",IF($A93&lt;=E5,H5,I5),IF(OR($A93=1,$A93=E5+1),PMT(L93/DayCount,MAX(TermMonths-$A93+1,1),-K93),IF(N92=0,PMT(L93/DayCount,MAX(TermMonths-$A93+1,1),-K93),N92))))))</f>
        <v/>
      </c>
      <c r="O93" s="32">
        <f>IF(OR(K93&lt;=0,$A93&lt;&gt;J5,J5=0),0,MIN(MAX(0,K5-L5*K93),MAX(0,K93-(N93-M93))))</f>
        <v/>
      </c>
      <c r="P93" s="32">
        <f>IF(K93&lt;=0,0,MIN(K93,(N93-M93)+O93))</f>
        <v/>
      </c>
      <c r="Q93" s="32">
        <f>IF(K93&lt;=0,0,MAX(0,K93-P93))</f>
        <v/>
      </c>
      <c r="R93" s="32">
        <f>IF(OR($A93&gt;TermMonths,C6&lt;&gt;"Y"),0,X92)</f>
        <v/>
      </c>
      <c r="S93" s="31">
        <f>IF(R93&lt;=0,0,IF($A93&lt;=E6,D6,F6))</f>
        <v/>
      </c>
      <c r="T93" s="32">
        <f>IF(R93&lt;=0,0,R93*S93/DayCount)</f>
        <v/>
      </c>
      <c r="U93" s="32">
        <f>IF(R93&lt;=0,0,MIN(R93+T93,IF(G6="InterestOnly",T93,IF(G6="FixedAmount",IF($A93&lt;=E6,H6,I6),IF(OR($A93=1,$A93=E6+1),PMT(S93/DayCount,MAX(TermMonths-$A93+1,1),-R93),IF(U92=0,PMT(S93/DayCount,MAX(TermMonths-$A93+1,1),-R93),U92))))))</f>
        <v/>
      </c>
      <c r="V93" s="32">
        <f>IF(OR(R93&lt;=0,$A93&lt;&gt;J6,J6=0),0,MIN(MAX(0,K6-L6*R93),MAX(0,R93-(U93-T93))))</f>
        <v/>
      </c>
      <c r="W93" s="32">
        <f>IF(R93&lt;=0,0,MIN(R93,(U93-T93)+V93))</f>
        <v/>
      </c>
      <c r="X93" s="32">
        <f>IF(R93&lt;=0,0,MAX(0,R93-W93))</f>
        <v/>
      </c>
      <c r="Y93" s="32">
        <f>IF(OR($A93&gt;TermMonths,C7&lt;&gt;"Y"),0,AE92)</f>
        <v/>
      </c>
      <c r="Z93" s="31">
        <f>IF(Y93&lt;=0,0,IF($A93&lt;=E7,D7,F7))</f>
        <v/>
      </c>
      <c r="AA93" s="32">
        <f>IF(Y93&lt;=0,0,Y93*Z93/DayCount)</f>
        <v/>
      </c>
      <c r="AB93" s="32">
        <f>IF(Y93&lt;=0,0,MIN(Y93+AA93,IF(G7="InterestOnly",AA93,IF(G7="FixedAmount",IF($A93&lt;=E7,H7,I7),IF(OR($A93=1,$A93=E7+1),PMT(Z93/DayCount,MAX(TermMonths-$A93+1,1),-Y93),IF(AB92=0,PMT(Z93/DayCount,MAX(TermMonths-$A93+1,1),-Y93),AB92))))))</f>
        <v/>
      </c>
      <c r="AC93" s="32">
        <f>IF(OR(Y93&lt;=0,$A93&lt;&gt;J7,J7=0),0,MIN(MAX(0,K7-L7*Y93),MAX(0,Y93-(AB93-AA93))))</f>
        <v/>
      </c>
      <c r="AD93" s="32">
        <f>IF(Y93&lt;=0,0,MIN(Y93,(AB93-AA93)+AC93))</f>
        <v/>
      </c>
      <c r="AE93" s="32">
        <f>IF(Y93&lt;=0,0,MAX(0,Y93-AD93))</f>
        <v/>
      </c>
      <c r="AF93" s="32">
        <f>IF(OR($A93&gt;TermMonths,C8&lt;&gt;"Y"),0,AL92)</f>
        <v/>
      </c>
      <c r="AG93" s="31">
        <f>IF(AF93&lt;=0,0,IF($A93&lt;=E8,D8,F8))</f>
        <v/>
      </c>
      <c r="AH93" s="32">
        <f>IF(AF93&lt;=0,0,AF93*AG93/DayCount)</f>
        <v/>
      </c>
      <c r="AI93" s="32">
        <f>IF(AF93&lt;=0,0,MIN(AF93+AH93,IF(G8="InterestOnly",AH93,IF(G8="FixedAmount",IF($A93&lt;=E8,H8,I8),IF(OR($A93=1,$A93=E8+1),PMT(AG93/DayCount,MAX(TermMonths-$A93+1,1),-AF93),IF(AI92=0,PMT(AG93/DayCount,MAX(TermMonths-$A93+1,1),-AF93),AI92))))))</f>
        <v/>
      </c>
      <c r="AJ93" s="32">
        <f>IF(OR(AF93&lt;=0,$A93&lt;&gt;J8,J8=0),0,MIN(MAX(0,K8-L8*AF93),MAX(0,AF93-(AI93-AH93))))</f>
        <v/>
      </c>
      <c r="AK93" s="32">
        <f>IF(AF93&lt;=0,0,MIN(AF93,(AI93-AH93)+AJ93))</f>
        <v/>
      </c>
      <c r="AL93" s="32">
        <f>IF(AF93&lt;=0,0,MAX(0,AF93-AK93))</f>
        <v/>
      </c>
      <c r="AM93" s="32">
        <f>IF(OR($A93&gt;TermMonths,C9&lt;&gt;"Y"),0,AS92)</f>
        <v/>
      </c>
      <c r="AN93" s="31">
        <f>IF(AM93&lt;=0,0,IF($A93&lt;=E9,D9,F9))</f>
        <v/>
      </c>
      <c r="AO93" s="32">
        <f>IF(AM93&lt;=0,0,AM93*AN93/DayCount)</f>
        <v/>
      </c>
      <c r="AP93" s="32">
        <f>IF(AM93&lt;=0,0,MIN(AM93+AO93,IF(G9="InterestOnly",AO93,IF(G9="FixedAmount",IF($A93&lt;=E9,H9,I9),IF(OR($A93=1,$A93=E9+1),PMT(AN93/DayCount,MAX(TermMonths-$A93+1,1),-AM93),IF(AP92=0,PMT(AN93/DayCount,MAX(TermMonths-$A93+1,1),-AM93),AP92))))))</f>
        <v/>
      </c>
      <c r="AQ93" s="32">
        <f>IF(OR(AM93&lt;=0,$A93&lt;&gt;J9,J9=0),0,MIN(MAX(0,K9-L9*AM93),MAX(0,AM93-(AP93-AO93))))</f>
        <v/>
      </c>
      <c r="AR93" s="32">
        <f>IF(AM93&lt;=0,0,MIN(AM93,(AP93-AO93)+AQ93))</f>
        <v/>
      </c>
      <c r="AS93" s="32">
        <f>IF(AM93&lt;=0,0,MAX(0,AM93-AR93))</f>
        <v/>
      </c>
    </row>
    <row r="94">
      <c r="A94" s="33" t="n">
        <v>81</v>
      </c>
      <c r="B94" s="34">
        <f>IF(A94&gt;TermMonths,"",EDATE(StartDate,A94-1))</f>
        <v/>
      </c>
      <c r="C94" s="33">
        <f>IF(B94="","",YEAR(B94))</f>
        <v/>
      </c>
      <c r="D94" s="32">
        <f>IF(OR($A94&gt;TermMonths,C4&lt;&gt;"Y"),0,J93)</f>
        <v/>
      </c>
      <c r="E94" s="31">
        <f>IF(D94&lt;=0,0,IF($A94&lt;=E4,D4,F4))</f>
        <v/>
      </c>
      <c r="F94" s="32">
        <f>IF(D94&lt;=0,0,D94*E94/DayCount)</f>
        <v/>
      </c>
      <c r="G94" s="32">
        <f>IF(D94&lt;=0,0,MIN(D94+F94,IF(G4="InterestOnly",F94,IF(G4="FixedAmount",IF($A94&lt;=E4,H4,I4),IF(OR($A94=1,$A94=E4+1),PMT(E94/DayCount,MAX(TermMonths-$A94+1,1),-D94),IF(G93=0,PMT(E94/DayCount,MAX(TermMonths-$A94+1,1),-D94),G93))))))</f>
        <v/>
      </c>
      <c r="H94" s="32">
        <f>IF(OR(D94&lt;=0,$A94&lt;&gt;J4,J4=0),0,MIN(MAX(0,K4-L4*D94),MAX(0,D94-(G94-F94))))</f>
        <v/>
      </c>
      <c r="I94" s="32">
        <f>IF(D94&lt;=0,0,MIN(D94,(G94-F94)+H94))</f>
        <v/>
      </c>
      <c r="J94" s="32">
        <f>IF(D94&lt;=0,0,MAX(0,D94-I94))</f>
        <v/>
      </c>
      <c r="K94" s="32">
        <f>IF(OR($A94&gt;TermMonths,C5&lt;&gt;"Y"),0,Q93)</f>
        <v/>
      </c>
      <c r="L94" s="31">
        <f>IF(K94&lt;=0,0,IF($A94&lt;=E5,D5,F5))</f>
        <v/>
      </c>
      <c r="M94" s="32">
        <f>IF(K94&lt;=0,0,K94*L94/DayCount)</f>
        <v/>
      </c>
      <c r="N94" s="32">
        <f>IF(K94&lt;=0,0,MIN(K94+M94,IF(G5="InterestOnly",M94,IF(G5="FixedAmount",IF($A94&lt;=E5,H5,I5),IF(OR($A94=1,$A94=E5+1),PMT(L94/DayCount,MAX(TermMonths-$A94+1,1),-K94),IF(N93=0,PMT(L94/DayCount,MAX(TermMonths-$A94+1,1),-K94),N93))))))</f>
        <v/>
      </c>
      <c r="O94" s="32">
        <f>IF(OR(K94&lt;=0,$A94&lt;&gt;J5,J5=0),0,MIN(MAX(0,K5-L5*K94),MAX(0,K94-(N94-M94))))</f>
        <v/>
      </c>
      <c r="P94" s="32">
        <f>IF(K94&lt;=0,0,MIN(K94,(N94-M94)+O94))</f>
        <v/>
      </c>
      <c r="Q94" s="32">
        <f>IF(K94&lt;=0,0,MAX(0,K94-P94))</f>
        <v/>
      </c>
      <c r="R94" s="32">
        <f>IF(OR($A94&gt;TermMonths,C6&lt;&gt;"Y"),0,X93)</f>
        <v/>
      </c>
      <c r="S94" s="31">
        <f>IF(R94&lt;=0,0,IF($A94&lt;=E6,D6,F6))</f>
        <v/>
      </c>
      <c r="T94" s="32">
        <f>IF(R94&lt;=0,0,R94*S94/DayCount)</f>
        <v/>
      </c>
      <c r="U94" s="32">
        <f>IF(R94&lt;=0,0,MIN(R94+T94,IF(G6="InterestOnly",T94,IF(G6="FixedAmount",IF($A94&lt;=E6,H6,I6),IF(OR($A94=1,$A94=E6+1),PMT(S94/DayCount,MAX(TermMonths-$A94+1,1),-R94),IF(U93=0,PMT(S94/DayCount,MAX(TermMonths-$A94+1,1),-R94),U93))))))</f>
        <v/>
      </c>
      <c r="V94" s="32">
        <f>IF(OR(R94&lt;=0,$A94&lt;&gt;J6,J6=0),0,MIN(MAX(0,K6-L6*R94),MAX(0,R94-(U94-T94))))</f>
        <v/>
      </c>
      <c r="W94" s="32">
        <f>IF(R94&lt;=0,0,MIN(R94,(U94-T94)+V94))</f>
        <v/>
      </c>
      <c r="X94" s="32">
        <f>IF(R94&lt;=0,0,MAX(0,R94-W94))</f>
        <v/>
      </c>
      <c r="Y94" s="32">
        <f>IF(OR($A94&gt;TermMonths,C7&lt;&gt;"Y"),0,AE93)</f>
        <v/>
      </c>
      <c r="Z94" s="31">
        <f>IF(Y94&lt;=0,0,IF($A94&lt;=E7,D7,F7))</f>
        <v/>
      </c>
      <c r="AA94" s="32">
        <f>IF(Y94&lt;=0,0,Y94*Z94/DayCount)</f>
        <v/>
      </c>
      <c r="AB94" s="32">
        <f>IF(Y94&lt;=0,0,MIN(Y94+AA94,IF(G7="InterestOnly",AA94,IF(G7="FixedAmount",IF($A94&lt;=E7,H7,I7),IF(OR($A94=1,$A94=E7+1),PMT(Z94/DayCount,MAX(TermMonths-$A94+1,1),-Y94),IF(AB93=0,PMT(Z94/DayCount,MAX(TermMonths-$A94+1,1),-Y94),AB93))))))</f>
        <v/>
      </c>
      <c r="AC94" s="32">
        <f>IF(OR(Y94&lt;=0,$A94&lt;&gt;J7,J7=0),0,MIN(MAX(0,K7-L7*Y94),MAX(0,Y94-(AB94-AA94))))</f>
        <v/>
      </c>
      <c r="AD94" s="32">
        <f>IF(Y94&lt;=0,0,MIN(Y94,(AB94-AA94)+AC94))</f>
        <v/>
      </c>
      <c r="AE94" s="32">
        <f>IF(Y94&lt;=0,0,MAX(0,Y94-AD94))</f>
        <v/>
      </c>
      <c r="AF94" s="32">
        <f>IF(OR($A94&gt;TermMonths,C8&lt;&gt;"Y"),0,AL93)</f>
        <v/>
      </c>
      <c r="AG94" s="31">
        <f>IF(AF94&lt;=0,0,IF($A94&lt;=E8,D8,F8))</f>
        <v/>
      </c>
      <c r="AH94" s="32">
        <f>IF(AF94&lt;=0,0,AF94*AG94/DayCount)</f>
        <v/>
      </c>
      <c r="AI94" s="32">
        <f>IF(AF94&lt;=0,0,MIN(AF94+AH94,IF(G8="InterestOnly",AH94,IF(G8="FixedAmount",IF($A94&lt;=E8,H8,I8),IF(OR($A94=1,$A94=E8+1),PMT(AG94/DayCount,MAX(TermMonths-$A94+1,1),-AF94),IF(AI93=0,PMT(AG94/DayCount,MAX(TermMonths-$A94+1,1),-AF94),AI93))))))</f>
        <v/>
      </c>
      <c r="AJ94" s="32">
        <f>IF(OR(AF94&lt;=0,$A94&lt;&gt;J8,J8=0),0,MIN(MAX(0,K8-L8*AF94),MAX(0,AF94-(AI94-AH94))))</f>
        <v/>
      </c>
      <c r="AK94" s="32">
        <f>IF(AF94&lt;=0,0,MIN(AF94,(AI94-AH94)+AJ94))</f>
        <v/>
      </c>
      <c r="AL94" s="32">
        <f>IF(AF94&lt;=0,0,MAX(0,AF94-AK94))</f>
        <v/>
      </c>
      <c r="AM94" s="32">
        <f>IF(OR($A94&gt;TermMonths,C9&lt;&gt;"Y"),0,AS93)</f>
        <v/>
      </c>
      <c r="AN94" s="31">
        <f>IF(AM94&lt;=0,0,IF($A94&lt;=E9,D9,F9))</f>
        <v/>
      </c>
      <c r="AO94" s="32">
        <f>IF(AM94&lt;=0,0,AM94*AN94/DayCount)</f>
        <v/>
      </c>
      <c r="AP94" s="32">
        <f>IF(AM94&lt;=0,0,MIN(AM94+AO94,IF(G9="InterestOnly",AO94,IF(G9="FixedAmount",IF($A94&lt;=E9,H9,I9),IF(OR($A94=1,$A94=E9+1),PMT(AN94/DayCount,MAX(TermMonths-$A94+1,1),-AM94),IF(AP93=0,PMT(AN94/DayCount,MAX(TermMonths-$A94+1,1),-AM94),AP93))))))</f>
        <v/>
      </c>
      <c r="AQ94" s="32">
        <f>IF(OR(AM94&lt;=0,$A94&lt;&gt;J9,J9=0),0,MIN(MAX(0,K9-L9*AM94),MAX(0,AM94-(AP94-AO94))))</f>
        <v/>
      </c>
      <c r="AR94" s="32">
        <f>IF(AM94&lt;=0,0,MIN(AM94,(AP94-AO94)+AQ94))</f>
        <v/>
      </c>
      <c r="AS94" s="32">
        <f>IF(AM94&lt;=0,0,MAX(0,AM94-AR94))</f>
        <v/>
      </c>
    </row>
    <row r="95">
      <c r="A95" s="33" t="n">
        <v>82</v>
      </c>
      <c r="B95" s="34">
        <f>IF(A95&gt;TermMonths,"",EDATE(StartDate,A95-1))</f>
        <v/>
      </c>
      <c r="C95" s="33">
        <f>IF(B95="","",YEAR(B95))</f>
        <v/>
      </c>
      <c r="D95" s="32">
        <f>IF(OR($A95&gt;TermMonths,C4&lt;&gt;"Y"),0,J94)</f>
        <v/>
      </c>
      <c r="E95" s="31">
        <f>IF(D95&lt;=0,0,IF($A95&lt;=E4,D4,F4))</f>
        <v/>
      </c>
      <c r="F95" s="32">
        <f>IF(D95&lt;=0,0,D95*E95/DayCount)</f>
        <v/>
      </c>
      <c r="G95" s="32">
        <f>IF(D95&lt;=0,0,MIN(D95+F95,IF(G4="InterestOnly",F95,IF(G4="FixedAmount",IF($A95&lt;=E4,H4,I4),IF(OR($A95=1,$A95=E4+1),PMT(E95/DayCount,MAX(TermMonths-$A95+1,1),-D95),IF(G94=0,PMT(E95/DayCount,MAX(TermMonths-$A95+1,1),-D95),G94))))))</f>
        <v/>
      </c>
      <c r="H95" s="32">
        <f>IF(OR(D95&lt;=0,$A95&lt;&gt;J4,J4=0),0,MIN(MAX(0,K4-L4*D95),MAX(0,D95-(G95-F95))))</f>
        <v/>
      </c>
      <c r="I95" s="32">
        <f>IF(D95&lt;=0,0,MIN(D95,(G95-F95)+H95))</f>
        <v/>
      </c>
      <c r="J95" s="32">
        <f>IF(D95&lt;=0,0,MAX(0,D95-I95))</f>
        <v/>
      </c>
      <c r="K95" s="32">
        <f>IF(OR($A95&gt;TermMonths,C5&lt;&gt;"Y"),0,Q94)</f>
        <v/>
      </c>
      <c r="L95" s="31">
        <f>IF(K95&lt;=0,0,IF($A95&lt;=E5,D5,F5))</f>
        <v/>
      </c>
      <c r="M95" s="32">
        <f>IF(K95&lt;=0,0,K95*L95/DayCount)</f>
        <v/>
      </c>
      <c r="N95" s="32">
        <f>IF(K95&lt;=0,0,MIN(K95+M95,IF(G5="InterestOnly",M95,IF(G5="FixedAmount",IF($A95&lt;=E5,H5,I5),IF(OR($A95=1,$A95=E5+1),PMT(L95/DayCount,MAX(TermMonths-$A95+1,1),-K95),IF(N94=0,PMT(L95/DayCount,MAX(TermMonths-$A95+1,1),-K95),N94))))))</f>
        <v/>
      </c>
      <c r="O95" s="32">
        <f>IF(OR(K95&lt;=0,$A95&lt;&gt;J5,J5=0),0,MIN(MAX(0,K5-L5*K95),MAX(0,K95-(N95-M95))))</f>
        <v/>
      </c>
      <c r="P95" s="32">
        <f>IF(K95&lt;=0,0,MIN(K95,(N95-M95)+O95))</f>
        <v/>
      </c>
      <c r="Q95" s="32">
        <f>IF(K95&lt;=0,0,MAX(0,K95-P95))</f>
        <v/>
      </c>
      <c r="R95" s="32">
        <f>IF(OR($A95&gt;TermMonths,C6&lt;&gt;"Y"),0,X94)</f>
        <v/>
      </c>
      <c r="S95" s="31">
        <f>IF(R95&lt;=0,0,IF($A95&lt;=E6,D6,F6))</f>
        <v/>
      </c>
      <c r="T95" s="32">
        <f>IF(R95&lt;=0,0,R95*S95/DayCount)</f>
        <v/>
      </c>
      <c r="U95" s="32">
        <f>IF(R95&lt;=0,0,MIN(R95+T95,IF(G6="InterestOnly",T95,IF(G6="FixedAmount",IF($A95&lt;=E6,H6,I6),IF(OR($A95=1,$A95=E6+1),PMT(S95/DayCount,MAX(TermMonths-$A95+1,1),-R95),IF(U94=0,PMT(S95/DayCount,MAX(TermMonths-$A95+1,1),-R95),U94))))))</f>
        <v/>
      </c>
      <c r="V95" s="32">
        <f>IF(OR(R95&lt;=0,$A95&lt;&gt;J6,J6=0),0,MIN(MAX(0,K6-L6*R95),MAX(0,R95-(U95-T95))))</f>
        <v/>
      </c>
      <c r="W95" s="32">
        <f>IF(R95&lt;=0,0,MIN(R95,(U95-T95)+V95))</f>
        <v/>
      </c>
      <c r="X95" s="32">
        <f>IF(R95&lt;=0,0,MAX(0,R95-W95))</f>
        <v/>
      </c>
      <c r="Y95" s="32">
        <f>IF(OR($A95&gt;TermMonths,C7&lt;&gt;"Y"),0,AE94)</f>
        <v/>
      </c>
      <c r="Z95" s="31">
        <f>IF(Y95&lt;=0,0,IF($A95&lt;=E7,D7,F7))</f>
        <v/>
      </c>
      <c r="AA95" s="32">
        <f>IF(Y95&lt;=0,0,Y95*Z95/DayCount)</f>
        <v/>
      </c>
      <c r="AB95" s="32">
        <f>IF(Y95&lt;=0,0,MIN(Y95+AA95,IF(G7="InterestOnly",AA95,IF(G7="FixedAmount",IF($A95&lt;=E7,H7,I7),IF(OR($A95=1,$A95=E7+1),PMT(Z95/DayCount,MAX(TermMonths-$A95+1,1),-Y95),IF(AB94=0,PMT(Z95/DayCount,MAX(TermMonths-$A95+1,1),-Y95),AB94))))))</f>
        <v/>
      </c>
      <c r="AC95" s="32">
        <f>IF(OR(Y95&lt;=0,$A95&lt;&gt;J7,J7=0),0,MIN(MAX(0,K7-L7*Y95),MAX(0,Y95-(AB95-AA95))))</f>
        <v/>
      </c>
      <c r="AD95" s="32">
        <f>IF(Y95&lt;=0,0,MIN(Y95,(AB95-AA95)+AC95))</f>
        <v/>
      </c>
      <c r="AE95" s="32">
        <f>IF(Y95&lt;=0,0,MAX(0,Y95-AD95))</f>
        <v/>
      </c>
      <c r="AF95" s="32">
        <f>IF(OR($A95&gt;TermMonths,C8&lt;&gt;"Y"),0,AL94)</f>
        <v/>
      </c>
      <c r="AG95" s="31">
        <f>IF(AF95&lt;=0,0,IF($A95&lt;=E8,D8,F8))</f>
        <v/>
      </c>
      <c r="AH95" s="32">
        <f>IF(AF95&lt;=0,0,AF95*AG95/DayCount)</f>
        <v/>
      </c>
      <c r="AI95" s="32">
        <f>IF(AF95&lt;=0,0,MIN(AF95+AH95,IF(G8="InterestOnly",AH95,IF(G8="FixedAmount",IF($A95&lt;=E8,H8,I8),IF(OR($A95=1,$A95=E8+1),PMT(AG95/DayCount,MAX(TermMonths-$A95+1,1),-AF95),IF(AI94=0,PMT(AG95/DayCount,MAX(TermMonths-$A95+1,1),-AF95),AI94))))))</f>
        <v/>
      </c>
      <c r="AJ95" s="32">
        <f>IF(OR(AF95&lt;=0,$A95&lt;&gt;J8,J8=0),0,MIN(MAX(0,K8-L8*AF95),MAX(0,AF95-(AI95-AH95))))</f>
        <v/>
      </c>
      <c r="AK95" s="32">
        <f>IF(AF95&lt;=0,0,MIN(AF95,(AI95-AH95)+AJ95))</f>
        <v/>
      </c>
      <c r="AL95" s="32">
        <f>IF(AF95&lt;=0,0,MAX(0,AF95-AK95))</f>
        <v/>
      </c>
      <c r="AM95" s="32">
        <f>IF(OR($A95&gt;TermMonths,C9&lt;&gt;"Y"),0,AS94)</f>
        <v/>
      </c>
      <c r="AN95" s="31">
        <f>IF(AM95&lt;=0,0,IF($A95&lt;=E9,D9,F9))</f>
        <v/>
      </c>
      <c r="AO95" s="32">
        <f>IF(AM95&lt;=0,0,AM95*AN95/DayCount)</f>
        <v/>
      </c>
      <c r="AP95" s="32">
        <f>IF(AM95&lt;=0,0,MIN(AM95+AO95,IF(G9="InterestOnly",AO95,IF(G9="FixedAmount",IF($A95&lt;=E9,H9,I9),IF(OR($A95=1,$A95=E9+1),PMT(AN95/DayCount,MAX(TermMonths-$A95+1,1),-AM95),IF(AP94=0,PMT(AN95/DayCount,MAX(TermMonths-$A95+1,1),-AM95),AP94))))))</f>
        <v/>
      </c>
      <c r="AQ95" s="32">
        <f>IF(OR(AM95&lt;=0,$A95&lt;&gt;J9,J9=0),0,MIN(MAX(0,K9-L9*AM95),MAX(0,AM95-(AP95-AO95))))</f>
        <v/>
      </c>
      <c r="AR95" s="32">
        <f>IF(AM95&lt;=0,0,MIN(AM95,(AP95-AO95)+AQ95))</f>
        <v/>
      </c>
      <c r="AS95" s="32">
        <f>IF(AM95&lt;=0,0,MAX(0,AM95-AR95))</f>
        <v/>
      </c>
    </row>
    <row r="96">
      <c r="A96" s="33" t="n">
        <v>83</v>
      </c>
      <c r="B96" s="34">
        <f>IF(A96&gt;TermMonths,"",EDATE(StartDate,A96-1))</f>
        <v/>
      </c>
      <c r="C96" s="33">
        <f>IF(B96="","",YEAR(B96))</f>
        <v/>
      </c>
      <c r="D96" s="32">
        <f>IF(OR($A96&gt;TermMonths,C4&lt;&gt;"Y"),0,J95)</f>
        <v/>
      </c>
      <c r="E96" s="31">
        <f>IF(D96&lt;=0,0,IF($A96&lt;=E4,D4,F4))</f>
        <v/>
      </c>
      <c r="F96" s="32">
        <f>IF(D96&lt;=0,0,D96*E96/DayCount)</f>
        <v/>
      </c>
      <c r="G96" s="32">
        <f>IF(D96&lt;=0,0,MIN(D96+F96,IF(G4="InterestOnly",F96,IF(G4="FixedAmount",IF($A96&lt;=E4,H4,I4),IF(OR($A96=1,$A96=E4+1),PMT(E96/DayCount,MAX(TermMonths-$A96+1,1),-D96),IF(G95=0,PMT(E96/DayCount,MAX(TermMonths-$A96+1,1),-D96),G95))))))</f>
        <v/>
      </c>
      <c r="H96" s="32">
        <f>IF(OR(D96&lt;=0,$A96&lt;&gt;J4,J4=0),0,MIN(MAX(0,K4-L4*D96),MAX(0,D96-(G96-F96))))</f>
        <v/>
      </c>
      <c r="I96" s="32">
        <f>IF(D96&lt;=0,0,MIN(D96,(G96-F96)+H96))</f>
        <v/>
      </c>
      <c r="J96" s="32">
        <f>IF(D96&lt;=0,0,MAX(0,D96-I96))</f>
        <v/>
      </c>
      <c r="K96" s="32">
        <f>IF(OR($A96&gt;TermMonths,C5&lt;&gt;"Y"),0,Q95)</f>
        <v/>
      </c>
      <c r="L96" s="31">
        <f>IF(K96&lt;=0,0,IF($A96&lt;=E5,D5,F5))</f>
        <v/>
      </c>
      <c r="M96" s="32">
        <f>IF(K96&lt;=0,0,K96*L96/DayCount)</f>
        <v/>
      </c>
      <c r="N96" s="32">
        <f>IF(K96&lt;=0,0,MIN(K96+M96,IF(G5="InterestOnly",M96,IF(G5="FixedAmount",IF($A96&lt;=E5,H5,I5),IF(OR($A96=1,$A96=E5+1),PMT(L96/DayCount,MAX(TermMonths-$A96+1,1),-K96),IF(N95=0,PMT(L96/DayCount,MAX(TermMonths-$A96+1,1),-K96),N95))))))</f>
        <v/>
      </c>
      <c r="O96" s="32">
        <f>IF(OR(K96&lt;=0,$A96&lt;&gt;J5,J5=0),0,MIN(MAX(0,K5-L5*K96),MAX(0,K96-(N96-M96))))</f>
        <v/>
      </c>
      <c r="P96" s="32">
        <f>IF(K96&lt;=0,0,MIN(K96,(N96-M96)+O96))</f>
        <v/>
      </c>
      <c r="Q96" s="32">
        <f>IF(K96&lt;=0,0,MAX(0,K96-P96))</f>
        <v/>
      </c>
      <c r="R96" s="32">
        <f>IF(OR($A96&gt;TermMonths,C6&lt;&gt;"Y"),0,X95)</f>
        <v/>
      </c>
      <c r="S96" s="31">
        <f>IF(R96&lt;=0,0,IF($A96&lt;=E6,D6,F6))</f>
        <v/>
      </c>
      <c r="T96" s="32">
        <f>IF(R96&lt;=0,0,R96*S96/DayCount)</f>
        <v/>
      </c>
      <c r="U96" s="32">
        <f>IF(R96&lt;=0,0,MIN(R96+T96,IF(G6="InterestOnly",T96,IF(G6="FixedAmount",IF($A96&lt;=E6,H6,I6),IF(OR($A96=1,$A96=E6+1),PMT(S96/DayCount,MAX(TermMonths-$A96+1,1),-R96),IF(U95=0,PMT(S96/DayCount,MAX(TermMonths-$A96+1,1),-R96),U95))))))</f>
        <v/>
      </c>
      <c r="V96" s="32">
        <f>IF(OR(R96&lt;=0,$A96&lt;&gt;J6,J6=0),0,MIN(MAX(0,K6-L6*R96),MAX(0,R96-(U96-T96))))</f>
        <v/>
      </c>
      <c r="W96" s="32">
        <f>IF(R96&lt;=0,0,MIN(R96,(U96-T96)+V96))</f>
        <v/>
      </c>
      <c r="X96" s="32">
        <f>IF(R96&lt;=0,0,MAX(0,R96-W96))</f>
        <v/>
      </c>
      <c r="Y96" s="32">
        <f>IF(OR($A96&gt;TermMonths,C7&lt;&gt;"Y"),0,AE95)</f>
        <v/>
      </c>
      <c r="Z96" s="31">
        <f>IF(Y96&lt;=0,0,IF($A96&lt;=E7,D7,F7))</f>
        <v/>
      </c>
      <c r="AA96" s="32">
        <f>IF(Y96&lt;=0,0,Y96*Z96/DayCount)</f>
        <v/>
      </c>
      <c r="AB96" s="32">
        <f>IF(Y96&lt;=0,0,MIN(Y96+AA96,IF(G7="InterestOnly",AA96,IF(G7="FixedAmount",IF($A96&lt;=E7,H7,I7),IF(OR($A96=1,$A96=E7+1),PMT(Z96/DayCount,MAX(TermMonths-$A96+1,1),-Y96),IF(AB95=0,PMT(Z96/DayCount,MAX(TermMonths-$A96+1,1),-Y96),AB95))))))</f>
        <v/>
      </c>
      <c r="AC96" s="32">
        <f>IF(OR(Y96&lt;=0,$A96&lt;&gt;J7,J7=0),0,MIN(MAX(0,K7-L7*Y96),MAX(0,Y96-(AB96-AA96))))</f>
        <v/>
      </c>
      <c r="AD96" s="32">
        <f>IF(Y96&lt;=0,0,MIN(Y96,(AB96-AA96)+AC96))</f>
        <v/>
      </c>
      <c r="AE96" s="32">
        <f>IF(Y96&lt;=0,0,MAX(0,Y96-AD96))</f>
        <v/>
      </c>
      <c r="AF96" s="32">
        <f>IF(OR($A96&gt;TermMonths,C8&lt;&gt;"Y"),0,AL95)</f>
        <v/>
      </c>
      <c r="AG96" s="31">
        <f>IF(AF96&lt;=0,0,IF($A96&lt;=E8,D8,F8))</f>
        <v/>
      </c>
      <c r="AH96" s="32">
        <f>IF(AF96&lt;=0,0,AF96*AG96/DayCount)</f>
        <v/>
      </c>
      <c r="AI96" s="32">
        <f>IF(AF96&lt;=0,0,MIN(AF96+AH96,IF(G8="InterestOnly",AH96,IF(G8="FixedAmount",IF($A96&lt;=E8,H8,I8),IF(OR($A96=1,$A96=E8+1),PMT(AG96/DayCount,MAX(TermMonths-$A96+1,1),-AF96),IF(AI95=0,PMT(AG96/DayCount,MAX(TermMonths-$A96+1,1),-AF96),AI95))))))</f>
        <v/>
      </c>
      <c r="AJ96" s="32">
        <f>IF(OR(AF96&lt;=0,$A96&lt;&gt;J8,J8=0),0,MIN(MAX(0,K8-L8*AF96),MAX(0,AF96-(AI96-AH96))))</f>
        <v/>
      </c>
      <c r="AK96" s="32">
        <f>IF(AF96&lt;=0,0,MIN(AF96,(AI96-AH96)+AJ96))</f>
        <v/>
      </c>
      <c r="AL96" s="32">
        <f>IF(AF96&lt;=0,0,MAX(0,AF96-AK96))</f>
        <v/>
      </c>
      <c r="AM96" s="32">
        <f>IF(OR($A96&gt;TermMonths,C9&lt;&gt;"Y"),0,AS95)</f>
        <v/>
      </c>
      <c r="AN96" s="31">
        <f>IF(AM96&lt;=0,0,IF($A96&lt;=E9,D9,F9))</f>
        <v/>
      </c>
      <c r="AO96" s="32">
        <f>IF(AM96&lt;=0,0,AM96*AN96/DayCount)</f>
        <v/>
      </c>
      <c r="AP96" s="32">
        <f>IF(AM96&lt;=0,0,MIN(AM96+AO96,IF(G9="InterestOnly",AO96,IF(G9="FixedAmount",IF($A96&lt;=E9,H9,I9),IF(OR($A96=1,$A96=E9+1),PMT(AN96/DayCount,MAX(TermMonths-$A96+1,1),-AM96),IF(AP95=0,PMT(AN96/DayCount,MAX(TermMonths-$A96+1,1),-AM96),AP95))))))</f>
        <v/>
      </c>
      <c r="AQ96" s="32">
        <f>IF(OR(AM96&lt;=0,$A96&lt;&gt;J9,J9=0),0,MIN(MAX(0,K9-L9*AM96),MAX(0,AM96-(AP96-AO96))))</f>
        <v/>
      </c>
      <c r="AR96" s="32">
        <f>IF(AM96&lt;=0,0,MIN(AM96,(AP96-AO96)+AQ96))</f>
        <v/>
      </c>
      <c r="AS96" s="32">
        <f>IF(AM96&lt;=0,0,MAX(0,AM96-AR96))</f>
        <v/>
      </c>
    </row>
    <row r="97">
      <c r="A97" s="33" t="n">
        <v>84</v>
      </c>
      <c r="B97" s="34">
        <f>IF(A97&gt;TermMonths,"",EDATE(StartDate,A97-1))</f>
        <v/>
      </c>
      <c r="C97" s="33">
        <f>IF(B97="","",YEAR(B97))</f>
        <v/>
      </c>
      <c r="D97" s="32">
        <f>IF(OR($A97&gt;TermMonths,C4&lt;&gt;"Y"),0,J96)</f>
        <v/>
      </c>
      <c r="E97" s="31">
        <f>IF(D97&lt;=0,0,IF($A97&lt;=E4,D4,F4))</f>
        <v/>
      </c>
      <c r="F97" s="32">
        <f>IF(D97&lt;=0,0,D97*E97/DayCount)</f>
        <v/>
      </c>
      <c r="G97" s="32">
        <f>IF(D97&lt;=0,0,MIN(D97+F97,IF(G4="InterestOnly",F97,IF(G4="FixedAmount",IF($A97&lt;=E4,H4,I4),IF(OR($A97=1,$A97=E4+1),PMT(E97/DayCount,MAX(TermMonths-$A97+1,1),-D97),IF(G96=0,PMT(E97/DayCount,MAX(TermMonths-$A97+1,1),-D97),G96))))))</f>
        <v/>
      </c>
      <c r="H97" s="32">
        <f>IF(OR(D97&lt;=0,$A97&lt;&gt;J4,J4=0),0,MIN(MAX(0,K4-L4*D97),MAX(0,D97-(G97-F97))))</f>
        <v/>
      </c>
      <c r="I97" s="32">
        <f>IF(D97&lt;=0,0,MIN(D97,(G97-F97)+H97))</f>
        <v/>
      </c>
      <c r="J97" s="32">
        <f>IF(D97&lt;=0,0,MAX(0,D97-I97))</f>
        <v/>
      </c>
      <c r="K97" s="32">
        <f>IF(OR($A97&gt;TermMonths,C5&lt;&gt;"Y"),0,Q96)</f>
        <v/>
      </c>
      <c r="L97" s="31">
        <f>IF(K97&lt;=0,0,IF($A97&lt;=E5,D5,F5))</f>
        <v/>
      </c>
      <c r="M97" s="32">
        <f>IF(K97&lt;=0,0,K97*L97/DayCount)</f>
        <v/>
      </c>
      <c r="N97" s="32">
        <f>IF(K97&lt;=0,0,MIN(K97+M97,IF(G5="InterestOnly",M97,IF(G5="FixedAmount",IF($A97&lt;=E5,H5,I5),IF(OR($A97=1,$A97=E5+1),PMT(L97/DayCount,MAX(TermMonths-$A97+1,1),-K97),IF(N96=0,PMT(L97/DayCount,MAX(TermMonths-$A97+1,1),-K97),N96))))))</f>
        <v/>
      </c>
      <c r="O97" s="32">
        <f>IF(OR(K97&lt;=0,$A97&lt;&gt;J5,J5=0),0,MIN(MAX(0,K5-L5*K97),MAX(0,K97-(N97-M97))))</f>
        <v/>
      </c>
      <c r="P97" s="32">
        <f>IF(K97&lt;=0,0,MIN(K97,(N97-M97)+O97))</f>
        <v/>
      </c>
      <c r="Q97" s="32">
        <f>IF(K97&lt;=0,0,MAX(0,K97-P97))</f>
        <v/>
      </c>
      <c r="R97" s="32">
        <f>IF(OR($A97&gt;TermMonths,C6&lt;&gt;"Y"),0,X96)</f>
        <v/>
      </c>
      <c r="S97" s="31">
        <f>IF(R97&lt;=0,0,IF($A97&lt;=E6,D6,F6))</f>
        <v/>
      </c>
      <c r="T97" s="32">
        <f>IF(R97&lt;=0,0,R97*S97/DayCount)</f>
        <v/>
      </c>
      <c r="U97" s="32">
        <f>IF(R97&lt;=0,0,MIN(R97+T97,IF(G6="InterestOnly",T97,IF(G6="FixedAmount",IF($A97&lt;=E6,H6,I6),IF(OR($A97=1,$A97=E6+1),PMT(S97/DayCount,MAX(TermMonths-$A97+1,1),-R97),IF(U96=0,PMT(S97/DayCount,MAX(TermMonths-$A97+1,1),-R97),U96))))))</f>
        <v/>
      </c>
      <c r="V97" s="32">
        <f>IF(OR(R97&lt;=0,$A97&lt;&gt;J6,J6=0),0,MIN(MAX(0,K6-L6*R97),MAX(0,R97-(U97-T97))))</f>
        <v/>
      </c>
      <c r="W97" s="32">
        <f>IF(R97&lt;=0,0,MIN(R97,(U97-T97)+V97))</f>
        <v/>
      </c>
      <c r="X97" s="32">
        <f>IF(R97&lt;=0,0,MAX(0,R97-W97))</f>
        <v/>
      </c>
      <c r="Y97" s="32">
        <f>IF(OR($A97&gt;TermMonths,C7&lt;&gt;"Y"),0,AE96)</f>
        <v/>
      </c>
      <c r="Z97" s="31">
        <f>IF(Y97&lt;=0,0,IF($A97&lt;=E7,D7,F7))</f>
        <v/>
      </c>
      <c r="AA97" s="32">
        <f>IF(Y97&lt;=0,0,Y97*Z97/DayCount)</f>
        <v/>
      </c>
      <c r="AB97" s="32">
        <f>IF(Y97&lt;=0,0,MIN(Y97+AA97,IF(G7="InterestOnly",AA97,IF(G7="FixedAmount",IF($A97&lt;=E7,H7,I7),IF(OR($A97=1,$A97=E7+1),PMT(Z97/DayCount,MAX(TermMonths-$A97+1,1),-Y97),IF(AB96=0,PMT(Z97/DayCount,MAX(TermMonths-$A97+1,1),-Y97),AB96))))))</f>
        <v/>
      </c>
      <c r="AC97" s="32">
        <f>IF(OR(Y97&lt;=0,$A97&lt;&gt;J7,J7=0),0,MIN(MAX(0,K7-L7*Y97),MAX(0,Y97-(AB97-AA97))))</f>
        <v/>
      </c>
      <c r="AD97" s="32">
        <f>IF(Y97&lt;=0,0,MIN(Y97,(AB97-AA97)+AC97))</f>
        <v/>
      </c>
      <c r="AE97" s="32">
        <f>IF(Y97&lt;=0,0,MAX(0,Y97-AD97))</f>
        <v/>
      </c>
      <c r="AF97" s="32">
        <f>IF(OR($A97&gt;TermMonths,C8&lt;&gt;"Y"),0,AL96)</f>
        <v/>
      </c>
      <c r="AG97" s="31">
        <f>IF(AF97&lt;=0,0,IF($A97&lt;=E8,D8,F8))</f>
        <v/>
      </c>
      <c r="AH97" s="32">
        <f>IF(AF97&lt;=0,0,AF97*AG97/DayCount)</f>
        <v/>
      </c>
      <c r="AI97" s="32">
        <f>IF(AF97&lt;=0,0,MIN(AF97+AH97,IF(G8="InterestOnly",AH97,IF(G8="FixedAmount",IF($A97&lt;=E8,H8,I8),IF(OR($A97=1,$A97=E8+1),PMT(AG97/DayCount,MAX(TermMonths-$A97+1,1),-AF97),IF(AI96=0,PMT(AG97/DayCount,MAX(TermMonths-$A97+1,1),-AF97),AI96))))))</f>
        <v/>
      </c>
      <c r="AJ97" s="32">
        <f>IF(OR(AF97&lt;=0,$A97&lt;&gt;J8,J8=0),0,MIN(MAX(0,K8-L8*AF97),MAX(0,AF97-(AI97-AH97))))</f>
        <v/>
      </c>
      <c r="AK97" s="32">
        <f>IF(AF97&lt;=0,0,MIN(AF97,(AI97-AH97)+AJ97))</f>
        <v/>
      </c>
      <c r="AL97" s="32">
        <f>IF(AF97&lt;=0,0,MAX(0,AF97-AK97))</f>
        <v/>
      </c>
      <c r="AM97" s="32">
        <f>IF(OR($A97&gt;TermMonths,C9&lt;&gt;"Y"),0,AS96)</f>
        <v/>
      </c>
      <c r="AN97" s="31">
        <f>IF(AM97&lt;=0,0,IF($A97&lt;=E9,D9,F9))</f>
        <v/>
      </c>
      <c r="AO97" s="32">
        <f>IF(AM97&lt;=0,0,AM97*AN97/DayCount)</f>
        <v/>
      </c>
      <c r="AP97" s="32">
        <f>IF(AM97&lt;=0,0,MIN(AM97+AO97,IF(G9="InterestOnly",AO97,IF(G9="FixedAmount",IF($A97&lt;=E9,H9,I9),IF(OR($A97=1,$A97=E9+1),PMT(AN97/DayCount,MAX(TermMonths-$A97+1,1),-AM97),IF(AP96=0,PMT(AN97/DayCount,MAX(TermMonths-$A97+1,1),-AM97),AP96))))))</f>
        <v/>
      </c>
      <c r="AQ97" s="32">
        <f>IF(OR(AM97&lt;=0,$A97&lt;&gt;J9,J9=0),0,MIN(MAX(0,K9-L9*AM97),MAX(0,AM97-(AP97-AO97))))</f>
        <v/>
      </c>
      <c r="AR97" s="32">
        <f>IF(AM97&lt;=0,0,MIN(AM97,(AP97-AO97)+AQ97))</f>
        <v/>
      </c>
      <c r="AS97" s="32">
        <f>IF(AM97&lt;=0,0,MAX(0,AM97-AR97))</f>
        <v/>
      </c>
    </row>
    <row r="98">
      <c r="A98" s="33" t="n">
        <v>85</v>
      </c>
      <c r="B98" s="34">
        <f>IF(A98&gt;TermMonths,"",EDATE(StartDate,A98-1))</f>
        <v/>
      </c>
      <c r="C98" s="33">
        <f>IF(B98="","",YEAR(B98))</f>
        <v/>
      </c>
      <c r="D98" s="32">
        <f>IF(OR($A98&gt;TermMonths,C4&lt;&gt;"Y"),0,J97)</f>
        <v/>
      </c>
      <c r="E98" s="31">
        <f>IF(D98&lt;=0,0,IF($A98&lt;=E4,D4,F4))</f>
        <v/>
      </c>
      <c r="F98" s="32">
        <f>IF(D98&lt;=0,0,D98*E98/DayCount)</f>
        <v/>
      </c>
      <c r="G98" s="32">
        <f>IF(D98&lt;=0,0,MIN(D98+F98,IF(G4="InterestOnly",F98,IF(G4="FixedAmount",IF($A98&lt;=E4,H4,I4),IF(OR($A98=1,$A98=E4+1),PMT(E98/DayCount,MAX(TermMonths-$A98+1,1),-D98),IF(G97=0,PMT(E98/DayCount,MAX(TermMonths-$A98+1,1),-D98),G97))))))</f>
        <v/>
      </c>
      <c r="H98" s="32">
        <f>IF(OR(D98&lt;=0,$A98&lt;&gt;J4,J4=0),0,MIN(MAX(0,K4-L4*D98),MAX(0,D98-(G98-F98))))</f>
        <v/>
      </c>
      <c r="I98" s="32">
        <f>IF(D98&lt;=0,0,MIN(D98,(G98-F98)+H98))</f>
        <v/>
      </c>
      <c r="J98" s="32">
        <f>IF(D98&lt;=0,0,MAX(0,D98-I98))</f>
        <v/>
      </c>
      <c r="K98" s="32">
        <f>IF(OR($A98&gt;TermMonths,C5&lt;&gt;"Y"),0,Q97)</f>
        <v/>
      </c>
      <c r="L98" s="31">
        <f>IF(K98&lt;=0,0,IF($A98&lt;=E5,D5,F5))</f>
        <v/>
      </c>
      <c r="M98" s="32">
        <f>IF(K98&lt;=0,0,K98*L98/DayCount)</f>
        <v/>
      </c>
      <c r="N98" s="32">
        <f>IF(K98&lt;=0,0,MIN(K98+M98,IF(G5="InterestOnly",M98,IF(G5="FixedAmount",IF($A98&lt;=E5,H5,I5),IF(OR($A98=1,$A98=E5+1),PMT(L98/DayCount,MAX(TermMonths-$A98+1,1),-K98),IF(N97=0,PMT(L98/DayCount,MAX(TermMonths-$A98+1,1),-K98),N97))))))</f>
        <v/>
      </c>
      <c r="O98" s="32">
        <f>IF(OR(K98&lt;=0,$A98&lt;&gt;J5,J5=0),0,MIN(MAX(0,K5-L5*K98),MAX(0,K98-(N98-M98))))</f>
        <v/>
      </c>
      <c r="P98" s="32">
        <f>IF(K98&lt;=0,0,MIN(K98,(N98-M98)+O98))</f>
        <v/>
      </c>
      <c r="Q98" s="32">
        <f>IF(K98&lt;=0,0,MAX(0,K98-P98))</f>
        <v/>
      </c>
      <c r="R98" s="32">
        <f>IF(OR($A98&gt;TermMonths,C6&lt;&gt;"Y"),0,X97)</f>
        <v/>
      </c>
      <c r="S98" s="31">
        <f>IF(R98&lt;=0,0,IF($A98&lt;=E6,D6,F6))</f>
        <v/>
      </c>
      <c r="T98" s="32">
        <f>IF(R98&lt;=0,0,R98*S98/DayCount)</f>
        <v/>
      </c>
      <c r="U98" s="32">
        <f>IF(R98&lt;=0,0,MIN(R98+T98,IF(G6="InterestOnly",T98,IF(G6="FixedAmount",IF($A98&lt;=E6,H6,I6),IF(OR($A98=1,$A98=E6+1),PMT(S98/DayCount,MAX(TermMonths-$A98+1,1),-R98),IF(U97=0,PMT(S98/DayCount,MAX(TermMonths-$A98+1,1),-R98),U97))))))</f>
        <v/>
      </c>
      <c r="V98" s="32">
        <f>IF(OR(R98&lt;=0,$A98&lt;&gt;J6,J6=0),0,MIN(MAX(0,K6-L6*R98),MAX(0,R98-(U98-T98))))</f>
        <v/>
      </c>
      <c r="W98" s="32">
        <f>IF(R98&lt;=0,0,MIN(R98,(U98-T98)+V98))</f>
        <v/>
      </c>
      <c r="X98" s="32">
        <f>IF(R98&lt;=0,0,MAX(0,R98-W98))</f>
        <v/>
      </c>
      <c r="Y98" s="32">
        <f>IF(OR($A98&gt;TermMonths,C7&lt;&gt;"Y"),0,AE97)</f>
        <v/>
      </c>
      <c r="Z98" s="31">
        <f>IF(Y98&lt;=0,0,IF($A98&lt;=E7,D7,F7))</f>
        <v/>
      </c>
      <c r="AA98" s="32">
        <f>IF(Y98&lt;=0,0,Y98*Z98/DayCount)</f>
        <v/>
      </c>
      <c r="AB98" s="32">
        <f>IF(Y98&lt;=0,0,MIN(Y98+AA98,IF(G7="InterestOnly",AA98,IF(G7="FixedAmount",IF($A98&lt;=E7,H7,I7),IF(OR($A98=1,$A98=E7+1),PMT(Z98/DayCount,MAX(TermMonths-$A98+1,1),-Y98),IF(AB97=0,PMT(Z98/DayCount,MAX(TermMonths-$A98+1,1),-Y98),AB97))))))</f>
        <v/>
      </c>
      <c r="AC98" s="32">
        <f>IF(OR(Y98&lt;=0,$A98&lt;&gt;J7,J7=0),0,MIN(MAX(0,K7-L7*Y98),MAX(0,Y98-(AB98-AA98))))</f>
        <v/>
      </c>
      <c r="AD98" s="32">
        <f>IF(Y98&lt;=0,0,MIN(Y98,(AB98-AA98)+AC98))</f>
        <v/>
      </c>
      <c r="AE98" s="32">
        <f>IF(Y98&lt;=0,0,MAX(0,Y98-AD98))</f>
        <v/>
      </c>
      <c r="AF98" s="32">
        <f>IF(OR($A98&gt;TermMonths,C8&lt;&gt;"Y"),0,AL97)</f>
        <v/>
      </c>
      <c r="AG98" s="31">
        <f>IF(AF98&lt;=0,0,IF($A98&lt;=E8,D8,F8))</f>
        <v/>
      </c>
      <c r="AH98" s="32">
        <f>IF(AF98&lt;=0,0,AF98*AG98/DayCount)</f>
        <v/>
      </c>
      <c r="AI98" s="32">
        <f>IF(AF98&lt;=0,0,MIN(AF98+AH98,IF(G8="InterestOnly",AH98,IF(G8="FixedAmount",IF($A98&lt;=E8,H8,I8),IF(OR($A98=1,$A98=E8+1),PMT(AG98/DayCount,MAX(TermMonths-$A98+1,1),-AF98),IF(AI97=0,PMT(AG98/DayCount,MAX(TermMonths-$A98+1,1),-AF98),AI97))))))</f>
        <v/>
      </c>
      <c r="AJ98" s="32">
        <f>IF(OR(AF98&lt;=0,$A98&lt;&gt;J8,J8=0),0,MIN(MAX(0,K8-L8*AF98),MAX(0,AF98-(AI98-AH98))))</f>
        <v/>
      </c>
      <c r="AK98" s="32">
        <f>IF(AF98&lt;=0,0,MIN(AF98,(AI98-AH98)+AJ98))</f>
        <v/>
      </c>
      <c r="AL98" s="32">
        <f>IF(AF98&lt;=0,0,MAX(0,AF98-AK98))</f>
        <v/>
      </c>
      <c r="AM98" s="32">
        <f>IF(OR($A98&gt;TermMonths,C9&lt;&gt;"Y"),0,AS97)</f>
        <v/>
      </c>
      <c r="AN98" s="31">
        <f>IF(AM98&lt;=0,0,IF($A98&lt;=E9,D9,F9))</f>
        <v/>
      </c>
      <c r="AO98" s="32">
        <f>IF(AM98&lt;=0,0,AM98*AN98/DayCount)</f>
        <v/>
      </c>
      <c r="AP98" s="32">
        <f>IF(AM98&lt;=0,0,MIN(AM98+AO98,IF(G9="InterestOnly",AO98,IF(G9="FixedAmount",IF($A98&lt;=E9,H9,I9),IF(OR($A98=1,$A98=E9+1),PMT(AN98/DayCount,MAX(TermMonths-$A98+1,1),-AM98),IF(AP97=0,PMT(AN98/DayCount,MAX(TermMonths-$A98+1,1),-AM98),AP97))))))</f>
        <v/>
      </c>
      <c r="AQ98" s="32">
        <f>IF(OR(AM98&lt;=0,$A98&lt;&gt;J9,J9=0),0,MIN(MAX(0,K9-L9*AM98),MAX(0,AM98-(AP98-AO98))))</f>
        <v/>
      </c>
      <c r="AR98" s="32">
        <f>IF(AM98&lt;=0,0,MIN(AM98,(AP98-AO98)+AQ98))</f>
        <v/>
      </c>
      <c r="AS98" s="32">
        <f>IF(AM98&lt;=0,0,MAX(0,AM98-AR98))</f>
        <v/>
      </c>
    </row>
    <row r="99">
      <c r="A99" s="33" t="n">
        <v>86</v>
      </c>
      <c r="B99" s="34">
        <f>IF(A99&gt;TermMonths,"",EDATE(StartDate,A99-1))</f>
        <v/>
      </c>
      <c r="C99" s="33">
        <f>IF(B99="","",YEAR(B99))</f>
        <v/>
      </c>
      <c r="D99" s="32">
        <f>IF(OR($A99&gt;TermMonths,C4&lt;&gt;"Y"),0,J98)</f>
        <v/>
      </c>
      <c r="E99" s="31">
        <f>IF(D99&lt;=0,0,IF($A99&lt;=E4,D4,F4))</f>
        <v/>
      </c>
      <c r="F99" s="32">
        <f>IF(D99&lt;=0,0,D99*E99/DayCount)</f>
        <v/>
      </c>
      <c r="G99" s="32">
        <f>IF(D99&lt;=0,0,MIN(D99+F99,IF(G4="InterestOnly",F99,IF(G4="FixedAmount",IF($A99&lt;=E4,H4,I4),IF(OR($A99=1,$A99=E4+1),PMT(E99/DayCount,MAX(TermMonths-$A99+1,1),-D99),IF(G98=0,PMT(E99/DayCount,MAX(TermMonths-$A99+1,1),-D99),G98))))))</f>
        <v/>
      </c>
      <c r="H99" s="32">
        <f>IF(OR(D99&lt;=0,$A99&lt;&gt;J4,J4=0),0,MIN(MAX(0,K4-L4*D99),MAX(0,D99-(G99-F99))))</f>
        <v/>
      </c>
      <c r="I99" s="32">
        <f>IF(D99&lt;=0,0,MIN(D99,(G99-F99)+H99))</f>
        <v/>
      </c>
      <c r="J99" s="32">
        <f>IF(D99&lt;=0,0,MAX(0,D99-I99))</f>
        <v/>
      </c>
      <c r="K99" s="32">
        <f>IF(OR($A99&gt;TermMonths,C5&lt;&gt;"Y"),0,Q98)</f>
        <v/>
      </c>
      <c r="L99" s="31">
        <f>IF(K99&lt;=0,0,IF($A99&lt;=E5,D5,F5))</f>
        <v/>
      </c>
      <c r="M99" s="32">
        <f>IF(K99&lt;=0,0,K99*L99/DayCount)</f>
        <v/>
      </c>
      <c r="N99" s="32">
        <f>IF(K99&lt;=0,0,MIN(K99+M99,IF(G5="InterestOnly",M99,IF(G5="FixedAmount",IF($A99&lt;=E5,H5,I5),IF(OR($A99=1,$A99=E5+1),PMT(L99/DayCount,MAX(TermMonths-$A99+1,1),-K99),IF(N98=0,PMT(L99/DayCount,MAX(TermMonths-$A99+1,1),-K99),N98))))))</f>
        <v/>
      </c>
      <c r="O99" s="32">
        <f>IF(OR(K99&lt;=0,$A99&lt;&gt;J5,J5=0),0,MIN(MAX(0,K5-L5*K99),MAX(0,K99-(N99-M99))))</f>
        <v/>
      </c>
      <c r="P99" s="32">
        <f>IF(K99&lt;=0,0,MIN(K99,(N99-M99)+O99))</f>
        <v/>
      </c>
      <c r="Q99" s="32">
        <f>IF(K99&lt;=0,0,MAX(0,K99-P99))</f>
        <v/>
      </c>
      <c r="R99" s="32">
        <f>IF(OR($A99&gt;TermMonths,C6&lt;&gt;"Y"),0,X98)</f>
        <v/>
      </c>
      <c r="S99" s="31">
        <f>IF(R99&lt;=0,0,IF($A99&lt;=E6,D6,F6))</f>
        <v/>
      </c>
      <c r="T99" s="32">
        <f>IF(R99&lt;=0,0,R99*S99/DayCount)</f>
        <v/>
      </c>
      <c r="U99" s="32">
        <f>IF(R99&lt;=0,0,MIN(R99+T99,IF(G6="InterestOnly",T99,IF(G6="FixedAmount",IF($A99&lt;=E6,H6,I6),IF(OR($A99=1,$A99=E6+1),PMT(S99/DayCount,MAX(TermMonths-$A99+1,1),-R99),IF(U98=0,PMT(S99/DayCount,MAX(TermMonths-$A99+1,1),-R99),U98))))))</f>
        <v/>
      </c>
      <c r="V99" s="32">
        <f>IF(OR(R99&lt;=0,$A99&lt;&gt;J6,J6=0),0,MIN(MAX(0,K6-L6*R99),MAX(0,R99-(U99-T99))))</f>
        <v/>
      </c>
      <c r="W99" s="32">
        <f>IF(R99&lt;=0,0,MIN(R99,(U99-T99)+V99))</f>
        <v/>
      </c>
      <c r="X99" s="32">
        <f>IF(R99&lt;=0,0,MAX(0,R99-W99))</f>
        <v/>
      </c>
      <c r="Y99" s="32">
        <f>IF(OR($A99&gt;TermMonths,C7&lt;&gt;"Y"),0,AE98)</f>
        <v/>
      </c>
      <c r="Z99" s="31">
        <f>IF(Y99&lt;=0,0,IF($A99&lt;=E7,D7,F7))</f>
        <v/>
      </c>
      <c r="AA99" s="32">
        <f>IF(Y99&lt;=0,0,Y99*Z99/DayCount)</f>
        <v/>
      </c>
      <c r="AB99" s="32">
        <f>IF(Y99&lt;=0,0,MIN(Y99+AA99,IF(G7="InterestOnly",AA99,IF(G7="FixedAmount",IF($A99&lt;=E7,H7,I7),IF(OR($A99=1,$A99=E7+1),PMT(Z99/DayCount,MAX(TermMonths-$A99+1,1),-Y99),IF(AB98=0,PMT(Z99/DayCount,MAX(TermMonths-$A99+1,1),-Y99),AB98))))))</f>
        <v/>
      </c>
      <c r="AC99" s="32">
        <f>IF(OR(Y99&lt;=0,$A99&lt;&gt;J7,J7=0),0,MIN(MAX(0,K7-L7*Y99),MAX(0,Y99-(AB99-AA99))))</f>
        <v/>
      </c>
      <c r="AD99" s="32">
        <f>IF(Y99&lt;=0,0,MIN(Y99,(AB99-AA99)+AC99))</f>
        <v/>
      </c>
      <c r="AE99" s="32">
        <f>IF(Y99&lt;=0,0,MAX(0,Y99-AD99))</f>
        <v/>
      </c>
      <c r="AF99" s="32">
        <f>IF(OR($A99&gt;TermMonths,C8&lt;&gt;"Y"),0,AL98)</f>
        <v/>
      </c>
      <c r="AG99" s="31">
        <f>IF(AF99&lt;=0,0,IF($A99&lt;=E8,D8,F8))</f>
        <v/>
      </c>
      <c r="AH99" s="32">
        <f>IF(AF99&lt;=0,0,AF99*AG99/DayCount)</f>
        <v/>
      </c>
      <c r="AI99" s="32">
        <f>IF(AF99&lt;=0,0,MIN(AF99+AH99,IF(G8="InterestOnly",AH99,IF(G8="FixedAmount",IF($A99&lt;=E8,H8,I8),IF(OR($A99=1,$A99=E8+1),PMT(AG99/DayCount,MAX(TermMonths-$A99+1,1),-AF99),IF(AI98=0,PMT(AG99/DayCount,MAX(TermMonths-$A99+1,1),-AF99),AI98))))))</f>
        <v/>
      </c>
      <c r="AJ99" s="32">
        <f>IF(OR(AF99&lt;=0,$A99&lt;&gt;J8,J8=0),0,MIN(MAX(0,K8-L8*AF99),MAX(0,AF99-(AI99-AH99))))</f>
        <v/>
      </c>
      <c r="AK99" s="32">
        <f>IF(AF99&lt;=0,0,MIN(AF99,(AI99-AH99)+AJ99))</f>
        <v/>
      </c>
      <c r="AL99" s="32">
        <f>IF(AF99&lt;=0,0,MAX(0,AF99-AK99))</f>
        <v/>
      </c>
      <c r="AM99" s="32">
        <f>IF(OR($A99&gt;TermMonths,C9&lt;&gt;"Y"),0,AS98)</f>
        <v/>
      </c>
      <c r="AN99" s="31">
        <f>IF(AM99&lt;=0,0,IF($A99&lt;=E9,D9,F9))</f>
        <v/>
      </c>
      <c r="AO99" s="32">
        <f>IF(AM99&lt;=0,0,AM99*AN99/DayCount)</f>
        <v/>
      </c>
      <c r="AP99" s="32">
        <f>IF(AM99&lt;=0,0,MIN(AM99+AO99,IF(G9="InterestOnly",AO99,IF(G9="FixedAmount",IF($A99&lt;=E9,H9,I9),IF(OR($A99=1,$A99=E9+1),PMT(AN99/DayCount,MAX(TermMonths-$A99+1,1),-AM99),IF(AP98=0,PMT(AN99/DayCount,MAX(TermMonths-$A99+1,1),-AM99),AP98))))))</f>
        <v/>
      </c>
      <c r="AQ99" s="32">
        <f>IF(OR(AM99&lt;=0,$A99&lt;&gt;J9,J9=0),0,MIN(MAX(0,K9-L9*AM99),MAX(0,AM99-(AP99-AO99))))</f>
        <v/>
      </c>
      <c r="AR99" s="32">
        <f>IF(AM99&lt;=0,0,MIN(AM99,(AP99-AO99)+AQ99))</f>
        <v/>
      </c>
      <c r="AS99" s="32">
        <f>IF(AM99&lt;=0,0,MAX(0,AM99-AR99))</f>
        <v/>
      </c>
    </row>
    <row r="100">
      <c r="A100" s="33" t="n">
        <v>87</v>
      </c>
      <c r="B100" s="34">
        <f>IF(A100&gt;TermMonths,"",EDATE(StartDate,A100-1))</f>
        <v/>
      </c>
      <c r="C100" s="33">
        <f>IF(B100="","",YEAR(B100))</f>
        <v/>
      </c>
      <c r="D100" s="32">
        <f>IF(OR($A100&gt;TermMonths,C4&lt;&gt;"Y"),0,J99)</f>
        <v/>
      </c>
      <c r="E100" s="31">
        <f>IF(D100&lt;=0,0,IF($A100&lt;=E4,D4,F4))</f>
        <v/>
      </c>
      <c r="F100" s="32">
        <f>IF(D100&lt;=0,0,D100*E100/DayCount)</f>
        <v/>
      </c>
      <c r="G100" s="32">
        <f>IF(D100&lt;=0,0,MIN(D100+F100,IF(G4="InterestOnly",F100,IF(G4="FixedAmount",IF($A100&lt;=E4,H4,I4),IF(OR($A100=1,$A100=E4+1),PMT(E100/DayCount,MAX(TermMonths-$A100+1,1),-D100),IF(G99=0,PMT(E100/DayCount,MAX(TermMonths-$A100+1,1),-D100),G99))))))</f>
        <v/>
      </c>
      <c r="H100" s="32">
        <f>IF(OR(D100&lt;=0,$A100&lt;&gt;J4,J4=0),0,MIN(MAX(0,K4-L4*D100),MAX(0,D100-(G100-F100))))</f>
        <v/>
      </c>
      <c r="I100" s="32">
        <f>IF(D100&lt;=0,0,MIN(D100,(G100-F100)+H100))</f>
        <v/>
      </c>
      <c r="J100" s="32">
        <f>IF(D100&lt;=0,0,MAX(0,D100-I100))</f>
        <v/>
      </c>
      <c r="K100" s="32">
        <f>IF(OR($A100&gt;TermMonths,C5&lt;&gt;"Y"),0,Q99)</f>
        <v/>
      </c>
      <c r="L100" s="31">
        <f>IF(K100&lt;=0,0,IF($A100&lt;=E5,D5,F5))</f>
        <v/>
      </c>
      <c r="M100" s="32">
        <f>IF(K100&lt;=0,0,K100*L100/DayCount)</f>
        <v/>
      </c>
      <c r="N100" s="32">
        <f>IF(K100&lt;=0,0,MIN(K100+M100,IF(G5="InterestOnly",M100,IF(G5="FixedAmount",IF($A100&lt;=E5,H5,I5),IF(OR($A100=1,$A100=E5+1),PMT(L100/DayCount,MAX(TermMonths-$A100+1,1),-K100),IF(N99=0,PMT(L100/DayCount,MAX(TermMonths-$A100+1,1),-K100),N99))))))</f>
        <v/>
      </c>
      <c r="O100" s="32">
        <f>IF(OR(K100&lt;=0,$A100&lt;&gt;J5,J5=0),0,MIN(MAX(0,K5-L5*K100),MAX(0,K100-(N100-M100))))</f>
        <v/>
      </c>
      <c r="P100" s="32">
        <f>IF(K100&lt;=0,0,MIN(K100,(N100-M100)+O100))</f>
        <v/>
      </c>
      <c r="Q100" s="32">
        <f>IF(K100&lt;=0,0,MAX(0,K100-P100))</f>
        <v/>
      </c>
      <c r="R100" s="32">
        <f>IF(OR($A100&gt;TermMonths,C6&lt;&gt;"Y"),0,X99)</f>
        <v/>
      </c>
      <c r="S100" s="31">
        <f>IF(R100&lt;=0,0,IF($A100&lt;=E6,D6,F6))</f>
        <v/>
      </c>
      <c r="T100" s="32">
        <f>IF(R100&lt;=0,0,R100*S100/DayCount)</f>
        <v/>
      </c>
      <c r="U100" s="32">
        <f>IF(R100&lt;=0,0,MIN(R100+T100,IF(G6="InterestOnly",T100,IF(G6="FixedAmount",IF($A100&lt;=E6,H6,I6),IF(OR($A100=1,$A100=E6+1),PMT(S100/DayCount,MAX(TermMonths-$A100+1,1),-R100),IF(U99=0,PMT(S100/DayCount,MAX(TermMonths-$A100+1,1),-R100),U99))))))</f>
        <v/>
      </c>
      <c r="V100" s="32">
        <f>IF(OR(R100&lt;=0,$A100&lt;&gt;J6,J6=0),0,MIN(MAX(0,K6-L6*R100),MAX(0,R100-(U100-T100))))</f>
        <v/>
      </c>
      <c r="W100" s="32">
        <f>IF(R100&lt;=0,0,MIN(R100,(U100-T100)+V100))</f>
        <v/>
      </c>
      <c r="X100" s="32">
        <f>IF(R100&lt;=0,0,MAX(0,R100-W100))</f>
        <v/>
      </c>
      <c r="Y100" s="32">
        <f>IF(OR($A100&gt;TermMonths,C7&lt;&gt;"Y"),0,AE99)</f>
        <v/>
      </c>
      <c r="Z100" s="31">
        <f>IF(Y100&lt;=0,0,IF($A100&lt;=E7,D7,F7))</f>
        <v/>
      </c>
      <c r="AA100" s="32">
        <f>IF(Y100&lt;=0,0,Y100*Z100/DayCount)</f>
        <v/>
      </c>
      <c r="AB100" s="32">
        <f>IF(Y100&lt;=0,0,MIN(Y100+AA100,IF(G7="InterestOnly",AA100,IF(G7="FixedAmount",IF($A100&lt;=E7,H7,I7),IF(OR($A100=1,$A100=E7+1),PMT(Z100/DayCount,MAX(TermMonths-$A100+1,1),-Y100),IF(AB99=0,PMT(Z100/DayCount,MAX(TermMonths-$A100+1,1),-Y100),AB99))))))</f>
        <v/>
      </c>
      <c r="AC100" s="32">
        <f>IF(OR(Y100&lt;=0,$A100&lt;&gt;J7,J7=0),0,MIN(MAX(0,K7-L7*Y100),MAX(0,Y100-(AB100-AA100))))</f>
        <v/>
      </c>
      <c r="AD100" s="32">
        <f>IF(Y100&lt;=0,0,MIN(Y100,(AB100-AA100)+AC100))</f>
        <v/>
      </c>
      <c r="AE100" s="32">
        <f>IF(Y100&lt;=0,0,MAX(0,Y100-AD100))</f>
        <v/>
      </c>
      <c r="AF100" s="32">
        <f>IF(OR($A100&gt;TermMonths,C8&lt;&gt;"Y"),0,AL99)</f>
        <v/>
      </c>
      <c r="AG100" s="31">
        <f>IF(AF100&lt;=0,0,IF($A100&lt;=E8,D8,F8))</f>
        <v/>
      </c>
      <c r="AH100" s="32">
        <f>IF(AF100&lt;=0,0,AF100*AG100/DayCount)</f>
        <v/>
      </c>
      <c r="AI100" s="32">
        <f>IF(AF100&lt;=0,0,MIN(AF100+AH100,IF(G8="InterestOnly",AH100,IF(G8="FixedAmount",IF($A100&lt;=E8,H8,I8),IF(OR($A100=1,$A100=E8+1),PMT(AG100/DayCount,MAX(TermMonths-$A100+1,1),-AF100),IF(AI99=0,PMT(AG100/DayCount,MAX(TermMonths-$A100+1,1),-AF100),AI99))))))</f>
        <v/>
      </c>
      <c r="AJ100" s="32">
        <f>IF(OR(AF100&lt;=0,$A100&lt;&gt;J8,J8=0),0,MIN(MAX(0,K8-L8*AF100),MAX(0,AF100-(AI100-AH100))))</f>
        <v/>
      </c>
      <c r="AK100" s="32">
        <f>IF(AF100&lt;=0,0,MIN(AF100,(AI100-AH100)+AJ100))</f>
        <v/>
      </c>
      <c r="AL100" s="32">
        <f>IF(AF100&lt;=0,0,MAX(0,AF100-AK100))</f>
        <v/>
      </c>
      <c r="AM100" s="32">
        <f>IF(OR($A100&gt;TermMonths,C9&lt;&gt;"Y"),0,AS99)</f>
        <v/>
      </c>
      <c r="AN100" s="31">
        <f>IF(AM100&lt;=0,0,IF($A100&lt;=E9,D9,F9))</f>
        <v/>
      </c>
      <c r="AO100" s="32">
        <f>IF(AM100&lt;=0,0,AM100*AN100/DayCount)</f>
        <v/>
      </c>
      <c r="AP100" s="32">
        <f>IF(AM100&lt;=0,0,MIN(AM100+AO100,IF(G9="InterestOnly",AO100,IF(G9="FixedAmount",IF($A100&lt;=E9,H9,I9),IF(OR($A100=1,$A100=E9+1),PMT(AN100/DayCount,MAX(TermMonths-$A100+1,1),-AM100),IF(AP99=0,PMT(AN100/DayCount,MAX(TermMonths-$A100+1,1),-AM100),AP99))))))</f>
        <v/>
      </c>
      <c r="AQ100" s="32">
        <f>IF(OR(AM100&lt;=0,$A100&lt;&gt;J9,J9=0),0,MIN(MAX(0,K9-L9*AM100),MAX(0,AM100-(AP100-AO100))))</f>
        <v/>
      </c>
      <c r="AR100" s="32">
        <f>IF(AM100&lt;=0,0,MIN(AM100,(AP100-AO100)+AQ100))</f>
        <v/>
      </c>
      <c r="AS100" s="32">
        <f>IF(AM100&lt;=0,0,MAX(0,AM100-AR100))</f>
        <v/>
      </c>
    </row>
    <row r="101">
      <c r="A101" s="33" t="n">
        <v>88</v>
      </c>
      <c r="B101" s="34">
        <f>IF(A101&gt;TermMonths,"",EDATE(StartDate,A101-1))</f>
        <v/>
      </c>
      <c r="C101" s="33">
        <f>IF(B101="","",YEAR(B101))</f>
        <v/>
      </c>
      <c r="D101" s="32">
        <f>IF(OR($A101&gt;TermMonths,C4&lt;&gt;"Y"),0,J100)</f>
        <v/>
      </c>
      <c r="E101" s="31">
        <f>IF(D101&lt;=0,0,IF($A101&lt;=E4,D4,F4))</f>
        <v/>
      </c>
      <c r="F101" s="32">
        <f>IF(D101&lt;=0,0,D101*E101/DayCount)</f>
        <v/>
      </c>
      <c r="G101" s="32">
        <f>IF(D101&lt;=0,0,MIN(D101+F101,IF(G4="InterestOnly",F101,IF(G4="FixedAmount",IF($A101&lt;=E4,H4,I4),IF(OR($A101=1,$A101=E4+1),PMT(E101/DayCount,MAX(TermMonths-$A101+1,1),-D101),IF(G100=0,PMT(E101/DayCount,MAX(TermMonths-$A101+1,1),-D101),G100))))))</f>
        <v/>
      </c>
      <c r="H101" s="32">
        <f>IF(OR(D101&lt;=0,$A101&lt;&gt;J4,J4=0),0,MIN(MAX(0,K4-L4*D101),MAX(0,D101-(G101-F101))))</f>
        <v/>
      </c>
      <c r="I101" s="32">
        <f>IF(D101&lt;=0,0,MIN(D101,(G101-F101)+H101))</f>
        <v/>
      </c>
      <c r="J101" s="32">
        <f>IF(D101&lt;=0,0,MAX(0,D101-I101))</f>
        <v/>
      </c>
      <c r="K101" s="32">
        <f>IF(OR($A101&gt;TermMonths,C5&lt;&gt;"Y"),0,Q100)</f>
        <v/>
      </c>
      <c r="L101" s="31">
        <f>IF(K101&lt;=0,0,IF($A101&lt;=E5,D5,F5))</f>
        <v/>
      </c>
      <c r="M101" s="32">
        <f>IF(K101&lt;=0,0,K101*L101/DayCount)</f>
        <v/>
      </c>
      <c r="N101" s="32">
        <f>IF(K101&lt;=0,0,MIN(K101+M101,IF(G5="InterestOnly",M101,IF(G5="FixedAmount",IF($A101&lt;=E5,H5,I5),IF(OR($A101=1,$A101=E5+1),PMT(L101/DayCount,MAX(TermMonths-$A101+1,1),-K101),IF(N100=0,PMT(L101/DayCount,MAX(TermMonths-$A101+1,1),-K101),N100))))))</f>
        <v/>
      </c>
      <c r="O101" s="32">
        <f>IF(OR(K101&lt;=0,$A101&lt;&gt;J5,J5=0),0,MIN(MAX(0,K5-L5*K101),MAX(0,K101-(N101-M101))))</f>
        <v/>
      </c>
      <c r="P101" s="32">
        <f>IF(K101&lt;=0,0,MIN(K101,(N101-M101)+O101))</f>
        <v/>
      </c>
      <c r="Q101" s="32">
        <f>IF(K101&lt;=0,0,MAX(0,K101-P101))</f>
        <v/>
      </c>
      <c r="R101" s="32">
        <f>IF(OR($A101&gt;TermMonths,C6&lt;&gt;"Y"),0,X100)</f>
        <v/>
      </c>
      <c r="S101" s="31">
        <f>IF(R101&lt;=0,0,IF($A101&lt;=E6,D6,F6))</f>
        <v/>
      </c>
      <c r="T101" s="32">
        <f>IF(R101&lt;=0,0,R101*S101/DayCount)</f>
        <v/>
      </c>
      <c r="U101" s="32">
        <f>IF(R101&lt;=0,0,MIN(R101+T101,IF(G6="InterestOnly",T101,IF(G6="FixedAmount",IF($A101&lt;=E6,H6,I6),IF(OR($A101=1,$A101=E6+1),PMT(S101/DayCount,MAX(TermMonths-$A101+1,1),-R101),IF(U100=0,PMT(S101/DayCount,MAX(TermMonths-$A101+1,1),-R101),U100))))))</f>
        <v/>
      </c>
      <c r="V101" s="32">
        <f>IF(OR(R101&lt;=0,$A101&lt;&gt;J6,J6=0),0,MIN(MAX(0,K6-L6*R101),MAX(0,R101-(U101-T101))))</f>
        <v/>
      </c>
      <c r="W101" s="32">
        <f>IF(R101&lt;=0,0,MIN(R101,(U101-T101)+V101))</f>
        <v/>
      </c>
      <c r="X101" s="32">
        <f>IF(R101&lt;=0,0,MAX(0,R101-W101))</f>
        <v/>
      </c>
      <c r="Y101" s="32">
        <f>IF(OR($A101&gt;TermMonths,C7&lt;&gt;"Y"),0,AE100)</f>
        <v/>
      </c>
      <c r="Z101" s="31">
        <f>IF(Y101&lt;=0,0,IF($A101&lt;=E7,D7,F7))</f>
        <v/>
      </c>
      <c r="AA101" s="32">
        <f>IF(Y101&lt;=0,0,Y101*Z101/DayCount)</f>
        <v/>
      </c>
      <c r="AB101" s="32">
        <f>IF(Y101&lt;=0,0,MIN(Y101+AA101,IF(G7="InterestOnly",AA101,IF(G7="FixedAmount",IF($A101&lt;=E7,H7,I7),IF(OR($A101=1,$A101=E7+1),PMT(Z101/DayCount,MAX(TermMonths-$A101+1,1),-Y101),IF(AB100=0,PMT(Z101/DayCount,MAX(TermMonths-$A101+1,1),-Y101),AB100))))))</f>
        <v/>
      </c>
      <c r="AC101" s="32">
        <f>IF(OR(Y101&lt;=0,$A101&lt;&gt;J7,J7=0),0,MIN(MAX(0,K7-L7*Y101),MAX(0,Y101-(AB101-AA101))))</f>
        <v/>
      </c>
      <c r="AD101" s="32">
        <f>IF(Y101&lt;=0,0,MIN(Y101,(AB101-AA101)+AC101))</f>
        <v/>
      </c>
      <c r="AE101" s="32">
        <f>IF(Y101&lt;=0,0,MAX(0,Y101-AD101))</f>
        <v/>
      </c>
      <c r="AF101" s="32">
        <f>IF(OR($A101&gt;TermMonths,C8&lt;&gt;"Y"),0,AL100)</f>
        <v/>
      </c>
      <c r="AG101" s="31">
        <f>IF(AF101&lt;=0,0,IF($A101&lt;=E8,D8,F8))</f>
        <v/>
      </c>
      <c r="AH101" s="32">
        <f>IF(AF101&lt;=0,0,AF101*AG101/DayCount)</f>
        <v/>
      </c>
      <c r="AI101" s="32">
        <f>IF(AF101&lt;=0,0,MIN(AF101+AH101,IF(G8="InterestOnly",AH101,IF(G8="FixedAmount",IF($A101&lt;=E8,H8,I8),IF(OR($A101=1,$A101=E8+1),PMT(AG101/DayCount,MAX(TermMonths-$A101+1,1),-AF101),IF(AI100=0,PMT(AG101/DayCount,MAX(TermMonths-$A101+1,1),-AF101),AI100))))))</f>
        <v/>
      </c>
      <c r="AJ101" s="32">
        <f>IF(OR(AF101&lt;=0,$A101&lt;&gt;J8,J8=0),0,MIN(MAX(0,K8-L8*AF101),MAX(0,AF101-(AI101-AH101))))</f>
        <v/>
      </c>
      <c r="AK101" s="32">
        <f>IF(AF101&lt;=0,0,MIN(AF101,(AI101-AH101)+AJ101))</f>
        <v/>
      </c>
      <c r="AL101" s="32">
        <f>IF(AF101&lt;=0,0,MAX(0,AF101-AK101))</f>
        <v/>
      </c>
      <c r="AM101" s="32">
        <f>IF(OR($A101&gt;TermMonths,C9&lt;&gt;"Y"),0,AS100)</f>
        <v/>
      </c>
      <c r="AN101" s="31">
        <f>IF(AM101&lt;=0,0,IF($A101&lt;=E9,D9,F9))</f>
        <v/>
      </c>
      <c r="AO101" s="32">
        <f>IF(AM101&lt;=0,0,AM101*AN101/DayCount)</f>
        <v/>
      </c>
      <c r="AP101" s="32">
        <f>IF(AM101&lt;=0,0,MIN(AM101+AO101,IF(G9="InterestOnly",AO101,IF(G9="FixedAmount",IF($A101&lt;=E9,H9,I9),IF(OR($A101=1,$A101=E9+1),PMT(AN101/DayCount,MAX(TermMonths-$A101+1,1),-AM101),IF(AP100=0,PMT(AN101/DayCount,MAX(TermMonths-$A101+1,1),-AM101),AP100))))))</f>
        <v/>
      </c>
      <c r="AQ101" s="32">
        <f>IF(OR(AM101&lt;=0,$A101&lt;&gt;J9,J9=0),0,MIN(MAX(0,K9-L9*AM101),MAX(0,AM101-(AP101-AO101))))</f>
        <v/>
      </c>
      <c r="AR101" s="32">
        <f>IF(AM101&lt;=0,0,MIN(AM101,(AP101-AO101)+AQ101))</f>
        <v/>
      </c>
      <c r="AS101" s="32">
        <f>IF(AM101&lt;=0,0,MAX(0,AM101-AR101))</f>
        <v/>
      </c>
    </row>
    <row r="102">
      <c r="A102" s="33" t="n">
        <v>89</v>
      </c>
      <c r="B102" s="34">
        <f>IF(A102&gt;TermMonths,"",EDATE(StartDate,A102-1))</f>
        <v/>
      </c>
      <c r="C102" s="33">
        <f>IF(B102="","",YEAR(B102))</f>
        <v/>
      </c>
      <c r="D102" s="32">
        <f>IF(OR($A102&gt;TermMonths,C4&lt;&gt;"Y"),0,J101)</f>
        <v/>
      </c>
      <c r="E102" s="31">
        <f>IF(D102&lt;=0,0,IF($A102&lt;=E4,D4,F4))</f>
        <v/>
      </c>
      <c r="F102" s="32">
        <f>IF(D102&lt;=0,0,D102*E102/DayCount)</f>
        <v/>
      </c>
      <c r="G102" s="32">
        <f>IF(D102&lt;=0,0,MIN(D102+F102,IF(G4="InterestOnly",F102,IF(G4="FixedAmount",IF($A102&lt;=E4,H4,I4),IF(OR($A102=1,$A102=E4+1),PMT(E102/DayCount,MAX(TermMonths-$A102+1,1),-D102),IF(G101=0,PMT(E102/DayCount,MAX(TermMonths-$A102+1,1),-D102),G101))))))</f>
        <v/>
      </c>
      <c r="H102" s="32">
        <f>IF(OR(D102&lt;=0,$A102&lt;&gt;J4,J4=0),0,MIN(MAX(0,K4-L4*D102),MAX(0,D102-(G102-F102))))</f>
        <v/>
      </c>
      <c r="I102" s="32">
        <f>IF(D102&lt;=0,0,MIN(D102,(G102-F102)+H102))</f>
        <v/>
      </c>
      <c r="J102" s="32">
        <f>IF(D102&lt;=0,0,MAX(0,D102-I102))</f>
        <v/>
      </c>
      <c r="K102" s="32">
        <f>IF(OR($A102&gt;TermMonths,C5&lt;&gt;"Y"),0,Q101)</f>
        <v/>
      </c>
      <c r="L102" s="31">
        <f>IF(K102&lt;=0,0,IF($A102&lt;=E5,D5,F5))</f>
        <v/>
      </c>
      <c r="M102" s="32">
        <f>IF(K102&lt;=0,0,K102*L102/DayCount)</f>
        <v/>
      </c>
      <c r="N102" s="32">
        <f>IF(K102&lt;=0,0,MIN(K102+M102,IF(G5="InterestOnly",M102,IF(G5="FixedAmount",IF($A102&lt;=E5,H5,I5),IF(OR($A102=1,$A102=E5+1),PMT(L102/DayCount,MAX(TermMonths-$A102+1,1),-K102),IF(N101=0,PMT(L102/DayCount,MAX(TermMonths-$A102+1,1),-K102),N101))))))</f>
        <v/>
      </c>
      <c r="O102" s="32">
        <f>IF(OR(K102&lt;=0,$A102&lt;&gt;J5,J5=0),0,MIN(MAX(0,K5-L5*K102),MAX(0,K102-(N102-M102))))</f>
        <v/>
      </c>
      <c r="P102" s="32">
        <f>IF(K102&lt;=0,0,MIN(K102,(N102-M102)+O102))</f>
        <v/>
      </c>
      <c r="Q102" s="32">
        <f>IF(K102&lt;=0,0,MAX(0,K102-P102))</f>
        <v/>
      </c>
      <c r="R102" s="32">
        <f>IF(OR($A102&gt;TermMonths,C6&lt;&gt;"Y"),0,X101)</f>
        <v/>
      </c>
      <c r="S102" s="31">
        <f>IF(R102&lt;=0,0,IF($A102&lt;=E6,D6,F6))</f>
        <v/>
      </c>
      <c r="T102" s="32">
        <f>IF(R102&lt;=0,0,R102*S102/DayCount)</f>
        <v/>
      </c>
      <c r="U102" s="32">
        <f>IF(R102&lt;=0,0,MIN(R102+T102,IF(G6="InterestOnly",T102,IF(G6="FixedAmount",IF($A102&lt;=E6,H6,I6),IF(OR($A102=1,$A102=E6+1),PMT(S102/DayCount,MAX(TermMonths-$A102+1,1),-R102),IF(U101=0,PMT(S102/DayCount,MAX(TermMonths-$A102+1,1),-R102),U101))))))</f>
        <v/>
      </c>
      <c r="V102" s="32">
        <f>IF(OR(R102&lt;=0,$A102&lt;&gt;J6,J6=0),0,MIN(MAX(0,K6-L6*R102),MAX(0,R102-(U102-T102))))</f>
        <v/>
      </c>
      <c r="W102" s="32">
        <f>IF(R102&lt;=0,0,MIN(R102,(U102-T102)+V102))</f>
        <v/>
      </c>
      <c r="X102" s="32">
        <f>IF(R102&lt;=0,0,MAX(0,R102-W102))</f>
        <v/>
      </c>
      <c r="Y102" s="32">
        <f>IF(OR($A102&gt;TermMonths,C7&lt;&gt;"Y"),0,AE101)</f>
        <v/>
      </c>
      <c r="Z102" s="31">
        <f>IF(Y102&lt;=0,0,IF($A102&lt;=E7,D7,F7))</f>
        <v/>
      </c>
      <c r="AA102" s="32">
        <f>IF(Y102&lt;=0,0,Y102*Z102/DayCount)</f>
        <v/>
      </c>
      <c r="AB102" s="32">
        <f>IF(Y102&lt;=0,0,MIN(Y102+AA102,IF(G7="InterestOnly",AA102,IF(G7="FixedAmount",IF($A102&lt;=E7,H7,I7),IF(OR($A102=1,$A102=E7+1),PMT(Z102/DayCount,MAX(TermMonths-$A102+1,1),-Y102),IF(AB101=0,PMT(Z102/DayCount,MAX(TermMonths-$A102+1,1),-Y102),AB101))))))</f>
        <v/>
      </c>
      <c r="AC102" s="32">
        <f>IF(OR(Y102&lt;=0,$A102&lt;&gt;J7,J7=0),0,MIN(MAX(0,K7-L7*Y102),MAX(0,Y102-(AB102-AA102))))</f>
        <v/>
      </c>
      <c r="AD102" s="32">
        <f>IF(Y102&lt;=0,0,MIN(Y102,(AB102-AA102)+AC102))</f>
        <v/>
      </c>
      <c r="AE102" s="32">
        <f>IF(Y102&lt;=0,0,MAX(0,Y102-AD102))</f>
        <v/>
      </c>
      <c r="AF102" s="32">
        <f>IF(OR($A102&gt;TermMonths,C8&lt;&gt;"Y"),0,AL101)</f>
        <v/>
      </c>
      <c r="AG102" s="31">
        <f>IF(AF102&lt;=0,0,IF($A102&lt;=E8,D8,F8))</f>
        <v/>
      </c>
      <c r="AH102" s="32">
        <f>IF(AF102&lt;=0,0,AF102*AG102/DayCount)</f>
        <v/>
      </c>
      <c r="AI102" s="32">
        <f>IF(AF102&lt;=0,0,MIN(AF102+AH102,IF(G8="InterestOnly",AH102,IF(G8="FixedAmount",IF($A102&lt;=E8,H8,I8),IF(OR($A102=1,$A102=E8+1),PMT(AG102/DayCount,MAX(TermMonths-$A102+1,1),-AF102),IF(AI101=0,PMT(AG102/DayCount,MAX(TermMonths-$A102+1,1),-AF102),AI101))))))</f>
        <v/>
      </c>
      <c r="AJ102" s="32">
        <f>IF(OR(AF102&lt;=0,$A102&lt;&gt;J8,J8=0),0,MIN(MAX(0,K8-L8*AF102),MAX(0,AF102-(AI102-AH102))))</f>
        <v/>
      </c>
      <c r="AK102" s="32">
        <f>IF(AF102&lt;=0,0,MIN(AF102,(AI102-AH102)+AJ102))</f>
        <v/>
      </c>
      <c r="AL102" s="32">
        <f>IF(AF102&lt;=0,0,MAX(0,AF102-AK102))</f>
        <v/>
      </c>
      <c r="AM102" s="32">
        <f>IF(OR($A102&gt;TermMonths,C9&lt;&gt;"Y"),0,AS101)</f>
        <v/>
      </c>
      <c r="AN102" s="31">
        <f>IF(AM102&lt;=0,0,IF($A102&lt;=E9,D9,F9))</f>
        <v/>
      </c>
      <c r="AO102" s="32">
        <f>IF(AM102&lt;=0,0,AM102*AN102/DayCount)</f>
        <v/>
      </c>
      <c r="AP102" s="32">
        <f>IF(AM102&lt;=0,0,MIN(AM102+AO102,IF(G9="InterestOnly",AO102,IF(G9="FixedAmount",IF($A102&lt;=E9,H9,I9),IF(OR($A102=1,$A102=E9+1),PMT(AN102/DayCount,MAX(TermMonths-$A102+1,1),-AM102),IF(AP101=0,PMT(AN102/DayCount,MAX(TermMonths-$A102+1,1),-AM102),AP101))))))</f>
        <v/>
      </c>
      <c r="AQ102" s="32">
        <f>IF(OR(AM102&lt;=0,$A102&lt;&gt;J9,J9=0),0,MIN(MAX(0,K9-L9*AM102),MAX(0,AM102-(AP102-AO102))))</f>
        <v/>
      </c>
      <c r="AR102" s="32">
        <f>IF(AM102&lt;=0,0,MIN(AM102,(AP102-AO102)+AQ102))</f>
        <v/>
      </c>
      <c r="AS102" s="32">
        <f>IF(AM102&lt;=0,0,MAX(0,AM102-AR102))</f>
        <v/>
      </c>
    </row>
    <row r="103">
      <c r="A103" s="33" t="n">
        <v>90</v>
      </c>
      <c r="B103" s="34">
        <f>IF(A103&gt;TermMonths,"",EDATE(StartDate,A103-1))</f>
        <v/>
      </c>
      <c r="C103" s="33">
        <f>IF(B103="","",YEAR(B103))</f>
        <v/>
      </c>
      <c r="D103" s="32">
        <f>IF(OR($A103&gt;TermMonths,C4&lt;&gt;"Y"),0,J102)</f>
        <v/>
      </c>
      <c r="E103" s="31">
        <f>IF(D103&lt;=0,0,IF($A103&lt;=E4,D4,F4))</f>
        <v/>
      </c>
      <c r="F103" s="32">
        <f>IF(D103&lt;=0,0,D103*E103/DayCount)</f>
        <v/>
      </c>
      <c r="G103" s="32">
        <f>IF(D103&lt;=0,0,MIN(D103+F103,IF(G4="InterestOnly",F103,IF(G4="FixedAmount",IF($A103&lt;=E4,H4,I4),IF(OR($A103=1,$A103=E4+1),PMT(E103/DayCount,MAX(TermMonths-$A103+1,1),-D103),IF(G102=0,PMT(E103/DayCount,MAX(TermMonths-$A103+1,1),-D103),G102))))))</f>
        <v/>
      </c>
      <c r="H103" s="32">
        <f>IF(OR(D103&lt;=0,$A103&lt;&gt;J4,J4=0),0,MIN(MAX(0,K4-L4*D103),MAX(0,D103-(G103-F103))))</f>
        <v/>
      </c>
      <c r="I103" s="32">
        <f>IF(D103&lt;=0,0,MIN(D103,(G103-F103)+H103))</f>
        <v/>
      </c>
      <c r="J103" s="32">
        <f>IF(D103&lt;=0,0,MAX(0,D103-I103))</f>
        <v/>
      </c>
      <c r="K103" s="32">
        <f>IF(OR($A103&gt;TermMonths,C5&lt;&gt;"Y"),0,Q102)</f>
        <v/>
      </c>
      <c r="L103" s="31">
        <f>IF(K103&lt;=0,0,IF($A103&lt;=E5,D5,F5))</f>
        <v/>
      </c>
      <c r="M103" s="32">
        <f>IF(K103&lt;=0,0,K103*L103/DayCount)</f>
        <v/>
      </c>
      <c r="N103" s="32">
        <f>IF(K103&lt;=0,0,MIN(K103+M103,IF(G5="InterestOnly",M103,IF(G5="FixedAmount",IF($A103&lt;=E5,H5,I5),IF(OR($A103=1,$A103=E5+1),PMT(L103/DayCount,MAX(TermMonths-$A103+1,1),-K103),IF(N102=0,PMT(L103/DayCount,MAX(TermMonths-$A103+1,1),-K103),N102))))))</f>
        <v/>
      </c>
      <c r="O103" s="32">
        <f>IF(OR(K103&lt;=0,$A103&lt;&gt;J5,J5=0),0,MIN(MAX(0,K5-L5*K103),MAX(0,K103-(N103-M103))))</f>
        <v/>
      </c>
      <c r="P103" s="32">
        <f>IF(K103&lt;=0,0,MIN(K103,(N103-M103)+O103))</f>
        <v/>
      </c>
      <c r="Q103" s="32">
        <f>IF(K103&lt;=0,0,MAX(0,K103-P103))</f>
        <v/>
      </c>
      <c r="R103" s="32">
        <f>IF(OR($A103&gt;TermMonths,C6&lt;&gt;"Y"),0,X102)</f>
        <v/>
      </c>
      <c r="S103" s="31">
        <f>IF(R103&lt;=0,0,IF($A103&lt;=E6,D6,F6))</f>
        <v/>
      </c>
      <c r="T103" s="32">
        <f>IF(R103&lt;=0,0,R103*S103/DayCount)</f>
        <v/>
      </c>
      <c r="U103" s="32">
        <f>IF(R103&lt;=0,0,MIN(R103+T103,IF(G6="InterestOnly",T103,IF(G6="FixedAmount",IF($A103&lt;=E6,H6,I6),IF(OR($A103=1,$A103=E6+1),PMT(S103/DayCount,MAX(TermMonths-$A103+1,1),-R103),IF(U102=0,PMT(S103/DayCount,MAX(TermMonths-$A103+1,1),-R103),U102))))))</f>
        <v/>
      </c>
      <c r="V103" s="32">
        <f>IF(OR(R103&lt;=0,$A103&lt;&gt;J6,J6=0),0,MIN(MAX(0,K6-L6*R103),MAX(0,R103-(U103-T103))))</f>
        <v/>
      </c>
      <c r="W103" s="32">
        <f>IF(R103&lt;=0,0,MIN(R103,(U103-T103)+V103))</f>
        <v/>
      </c>
      <c r="X103" s="32">
        <f>IF(R103&lt;=0,0,MAX(0,R103-W103))</f>
        <v/>
      </c>
      <c r="Y103" s="32">
        <f>IF(OR($A103&gt;TermMonths,C7&lt;&gt;"Y"),0,AE102)</f>
        <v/>
      </c>
      <c r="Z103" s="31">
        <f>IF(Y103&lt;=0,0,IF($A103&lt;=E7,D7,F7))</f>
        <v/>
      </c>
      <c r="AA103" s="32">
        <f>IF(Y103&lt;=0,0,Y103*Z103/DayCount)</f>
        <v/>
      </c>
      <c r="AB103" s="32">
        <f>IF(Y103&lt;=0,0,MIN(Y103+AA103,IF(G7="InterestOnly",AA103,IF(G7="FixedAmount",IF($A103&lt;=E7,H7,I7),IF(OR($A103=1,$A103=E7+1),PMT(Z103/DayCount,MAX(TermMonths-$A103+1,1),-Y103),IF(AB102=0,PMT(Z103/DayCount,MAX(TermMonths-$A103+1,1),-Y103),AB102))))))</f>
        <v/>
      </c>
      <c r="AC103" s="32">
        <f>IF(OR(Y103&lt;=0,$A103&lt;&gt;J7,J7=0),0,MIN(MAX(0,K7-L7*Y103),MAX(0,Y103-(AB103-AA103))))</f>
        <v/>
      </c>
      <c r="AD103" s="32">
        <f>IF(Y103&lt;=0,0,MIN(Y103,(AB103-AA103)+AC103))</f>
        <v/>
      </c>
      <c r="AE103" s="32">
        <f>IF(Y103&lt;=0,0,MAX(0,Y103-AD103))</f>
        <v/>
      </c>
      <c r="AF103" s="32">
        <f>IF(OR($A103&gt;TermMonths,C8&lt;&gt;"Y"),0,AL102)</f>
        <v/>
      </c>
      <c r="AG103" s="31">
        <f>IF(AF103&lt;=0,0,IF($A103&lt;=E8,D8,F8))</f>
        <v/>
      </c>
      <c r="AH103" s="32">
        <f>IF(AF103&lt;=0,0,AF103*AG103/DayCount)</f>
        <v/>
      </c>
      <c r="AI103" s="32">
        <f>IF(AF103&lt;=0,0,MIN(AF103+AH103,IF(G8="InterestOnly",AH103,IF(G8="FixedAmount",IF($A103&lt;=E8,H8,I8),IF(OR($A103=1,$A103=E8+1),PMT(AG103/DayCount,MAX(TermMonths-$A103+1,1),-AF103),IF(AI102=0,PMT(AG103/DayCount,MAX(TermMonths-$A103+1,1),-AF103),AI102))))))</f>
        <v/>
      </c>
      <c r="AJ103" s="32">
        <f>IF(OR(AF103&lt;=0,$A103&lt;&gt;J8,J8=0),0,MIN(MAX(0,K8-L8*AF103),MAX(0,AF103-(AI103-AH103))))</f>
        <v/>
      </c>
      <c r="AK103" s="32">
        <f>IF(AF103&lt;=0,0,MIN(AF103,(AI103-AH103)+AJ103))</f>
        <v/>
      </c>
      <c r="AL103" s="32">
        <f>IF(AF103&lt;=0,0,MAX(0,AF103-AK103))</f>
        <v/>
      </c>
      <c r="AM103" s="32">
        <f>IF(OR($A103&gt;TermMonths,C9&lt;&gt;"Y"),0,AS102)</f>
        <v/>
      </c>
      <c r="AN103" s="31">
        <f>IF(AM103&lt;=0,0,IF($A103&lt;=E9,D9,F9))</f>
        <v/>
      </c>
      <c r="AO103" s="32">
        <f>IF(AM103&lt;=0,0,AM103*AN103/DayCount)</f>
        <v/>
      </c>
      <c r="AP103" s="32">
        <f>IF(AM103&lt;=0,0,MIN(AM103+AO103,IF(G9="InterestOnly",AO103,IF(G9="FixedAmount",IF($A103&lt;=E9,H9,I9),IF(OR($A103=1,$A103=E9+1),PMT(AN103/DayCount,MAX(TermMonths-$A103+1,1),-AM103),IF(AP102=0,PMT(AN103/DayCount,MAX(TermMonths-$A103+1,1),-AM103),AP102))))))</f>
        <v/>
      </c>
      <c r="AQ103" s="32">
        <f>IF(OR(AM103&lt;=0,$A103&lt;&gt;J9,J9=0),0,MIN(MAX(0,K9-L9*AM103),MAX(0,AM103-(AP103-AO103))))</f>
        <v/>
      </c>
      <c r="AR103" s="32">
        <f>IF(AM103&lt;=0,0,MIN(AM103,(AP103-AO103)+AQ103))</f>
        <v/>
      </c>
      <c r="AS103" s="32">
        <f>IF(AM103&lt;=0,0,MAX(0,AM103-AR103))</f>
        <v/>
      </c>
    </row>
    <row r="104">
      <c r="A104" s="33" t="n">
        <v>91</v>
      </c>
      <c r="B104" s="34">
        <f>IF(A104&gt;TermMonths,"",EDATE(StartDate,A104-1))</f>
        <v/>
      </c>
      <c r="C104" s="33">
        <f>IF(B104="","",YEAR(B104))</f>
        <v/>
      </c>
      <c r="D104" s="32">
        <f>IF(OR($A104&gt;TermMonths,C4&lt;&gt;"Y"),0,J103)</f>
        <v/>
      </c>
      <c r="E104" s="31">
        <f>IF(D104&lt;=0,0,IF($A104&lt;=E4,D4,F4))</f>
        <v/>
      </c>
      <c r="F104" s="32">
        <f>IF(D104&lt;=0,0,D104*E104/DayCount)</f>
        <v/>
      </c>
      <c r="G104" s="32">
        <f>IF(D104&lt;=0,0,MIN(D104+F104,IF(G4="InterestOnly",F104,IF(G4="FixedAmount",IF($A104&lt;=E4,H4,I4),IF(OR($A104=1,$A104=E4+1),PMT(E104/DayCount,MAX(TermMonths-$A104+1,1),-D104),IF(G103=0,PMT(E104/DayCount,MAX(TermMonths-$A104+1,1),-D104),G103))))))</f>
        <v/>
      </c>
      <c r="H104" s="32">
        <f>IF(OR(D104&lt;=0,$A104&lt;&gt;J4,J4=0),0,MIN(MAX(0,K4-L4*D104),MAX(0,D104-(G104-F104))))</f>
        <v/>
      </c>
      <c r="I104" s="32">
        <f>IF(D104&lt;=0,0,MIN(D104,(G104-F104)+H104))</f>
        <v/>
      </c>
      <c r="J104" s="32">
        <f>IF(D104&lt;=0,0,MAX(0,D104-I104))</f>
        <v/>
      </c>
      <c r="K104" s="32">
        <f>IF(OR($A104&gt;TermMonths,C5&lt;&gt;"Y"),0,Q103)</f>
        <v/>
      </c>
      <c r="L104" s="31">
        <f>IF(K104&lt;=0,0,IF($A104&lt;=E5,D5,F5))</f>
        <v/>
      </c>
      <c r="M104" s="32">
        <f>IF(K104&lt;=0,0,K104*L104/DayCount)</f>
        <v/>
      </c>
      <c r="N104" s="32">
        <f>IF(K104&lt;=0,0,MIN(K104+M104,IF(G5="InterestOnly",M104,IF(G5="FixedAmount",IF($A104&lt;=E5,H5,I5),IF(OR($A104=1,$A104=E5+1),PMT(L104/DayCount,MAX(TermMonths-$A104+1,1),-K104),IF(N103=0,PMT(L104/DayCount,MAX(TermMonths-$A104+1,1),-K104),N103))))))</f>
        <v/>
      </c>
      <c r="O104" s="32">
        <f>IF(OR(K104&lt;=0,$A104&lt;&gt;J5,J5=0),0,MIN(MAX(0,K5-L5*K104),MAX(0,K104-(N104-M104))))</f>
        <v/>
      </c>
      <c r="P104" s="32">
        <f>IF(K104&lt;=0,0,MIN(K104,(N104-M104)+O104))</f>
        <v/>
      </c>
      <c r="Q104" s="32">
        <f>IF(K104&lt;=0,0,MAX(0,K104-P104))</f>
        <v/>
      </c>
      <c r="R104" s="32">
        <f>IF(OR($A104&gt;TermMonths,C6&lt;&gt;"Y"),0,X103)</f>
        <v/>
      </c>
      <c r="S104" s="31">
        <f>IF(R104&lt;=0,0,IF($A104&lt;=E6,D6,F6))</f>
        <v/>
      </c>
      <c r="T104" s="32">
        <f>IF(R104&lt;=0,0,R104*S104/DayCount)</f>
        <v/>
      </c>
      <c r="U104" s="32">
        <f>IF(R104&lt;=0,0,MIN(R104+T104,IF(G6="InterestOnly",T104,IF(G6="FixedAmount",IF($A104&lt;=E6,H6,I6),IF(OR($A104=1,$A104=E6+1),PMT(S104/DayCount,MAX(TermMonths-$A104+1,1),-R104),IF(U103=0,PMT(S104/DayCount,MAX(TermMonths-$A104+1,1),-R104),U103))))))</f>
        <v/>
      </c>
      <c r="V104" s="32">
        <f>IF(OR(R104&lt;=0,$A104&lt;&gt;J6,J6=0),0,MIN(MAX(0,K6-L6*R104),MAX(0,R104-(U104-T104))))</f>
        <v/>
      </c>
      <c r="W104" s="32">
        <f>IF(R104&lt;=0,0,MIN(R104,(U104-T104)+V104))</f>
        <v/>
      </c>
      <c r="X104" s="32">
        <f>IF(R104&lt;=0,0,MAX(0,R104-W104))</f>
        <v/>
      </c>
      <c r="Y104" s="32">
        <f>IF(OR($A104&gt;TermMonths,C7&lt;&gt;"Y"),0,AE103)</f>
        <v/>
      </c>
      <c r="Z104" s="31">
        <f>IF(Y104&lt;=0,0,IF($A104&lt;=E7,D7,F7))</f>
        <v/>
      </c>
      <c r="AA104" s="32">
        <f>IF(Y104&lt;=0,0,Y104*Z104/DayCount)</f>
        <v/>
      </c>
      <c r="AB104" s="32">
        <f>IF(Y104&lt;=0,0,MIN(Y104+AA104,IF(G7="InterestOnly",AA104,IF(G7="FixedAmount",IF($A104&lt;=E7,H7,I7),IF(OR($A104=1,$A104=E7+1),PMT(Z104/DayCount,MAX(TermMonths-$A104+1,1),-Y104),IF(AB103=0,PMT(Z104/DayCount,MAX(TermMonths-$A104+1,1),-Y104),AB103))))))</f>
        <v/>
      </c>
      <c r="AC104" s="32">
        <f>IF(OR(Y104&lt;=0,$A104&lt;&gt;J7,J7=0),0,MIN(MAX(0,K7-L7*Y104),MAX(0,Y104-(AB104-AA104))))</f>
        <v/>
      </c>
      <c r="AD104" s="32">
        <f>IF(Y104&lt;=0,0,MIN(Y104,(AB104-AA104)+AC104))</f>
        <v/>
      </c>
      <c r="AE104" s="32">
        <f>IF(Y104&lt;=0,0,MAX(0,Y104-AD104))</f>
        <v/>
      </c>
      <c r="AF104" s="32">
        <f>IF(OR($A104&gt;TermMonths,C8&lt;&gt;"Y"),0,AL103)</f>
        <v/>
      </c>
      <c r="AG104" s="31">
        <f>IF(AF104&lt;=0,0,IF($A104&lt;=E8,D8,F8))</f>
        <v/>
      </c>
      <c r="AH104" s="32">
        <f>IF(AF104&lt;=0,0,AF104*AG104/DayCount)</f>
        <v/>
      </c>
      <c r="AI104" s="32">
        <f>IF(AF104&lt;=0,0,MIN(AF104+AH104,IF(G8="InterestOnly",AH104,IF(G8="FixedAmount",IF($A104&lt;=E8,H8,I8),IF(OR($A104=1,$A104=E8+1),PMT(AG104/DayCount,MAX(TermMonths-$A104+1,1),-AF104),IF(AI103=0,PMT(AG104/DayCount,MAX(TermMonths-$A104+1,1),-AF104),AI103))))))</f>
        <v/>
      </c>
      <c r="AJ104" s="32">
        <f>IF(OR(AF104&lt;=0,$A104&lt;&gt;J8,J8=0),0,MIN(MAX(0,K8-L8*AF104),MAX(0,AF104-(AI104-AH104))))</f>
        <v/>
      </c>
      <c r="AK104" s="32">
        <f>IF(AF104&lt;=0,0,MIN(AF104,(AI104-AH104)+AJ104))</f>
        <v/>
      </c>
      <c r="AL104" s="32">
        <f>IF(AF104&lt;=0,0,MAX(0,AF104-AK104))</f>
        <v/>
      </c>
      <c r="AM104" s="32">
        <f>IF(OR($A104&gt;TermMonths,C9&lt;&gt;"Y"),0,AS103)</f>
        <v/>
      </c>
      <c r="AN104" s="31">
        <f>IF(AM104&lt;=0,0,IF($A104&lt;=E9,D9,F9))</f>
        <v/>
      </c>
      <c r="AO104" s="32">
        <f>IF(AM104&lt;=0,0,AM104*AN104/DayCount)</f>
        <v/>
      </c>
      <c r="AP104" s="32">
        <f>IF(AM104&lt;=0,0,MIN(AM104+AO104,IF(G9="InterestOnly",AO104,IF(G9="FixedAmount",IF($A104&lt;=E9,H9,I9),IF(OR($A104=1,$A104=E9+1),PMT(AN104/DayCount,MAX(TermMonths-$A104+1,1),-AM104),IF(AP103=0,PMT(AN104/DayCount,MAX(TermMonths-$A104+1,1),-AM104),AP103))))))</f>
        <v/>
      </c>
      <c r="AQ104" s="32">
        <f>IF(OR(AM104&lt;=0,$A104&lt;&gt;J9,J9=0),0,MIN(MAX(0,K9-L9*AM104),MAX(0,AM104-(AP104-AO104))))</f>
        <v/>
      </c>
      <c r="AR104" s="32">
        <f>IF(AM104&lt;=0,0,MIN(AM104,(AP104-AO104)+AQ104))</f>
        <v/>
      </c>
      <c r="AS104" s="32">
        <f>IF(AM104&lt;=0,0,MAX(0,AM104-AR104))</f>
        <v/>
      </c>
    </row>
    <row r="105">
      <c r="A105" s="33" t="n">
        <v>92</v>
      </c>
      <c r="B105" s="34">
        <f>IF(A105&gt;TermMonths,"",EDATE(StartDate,A105-1))</f>
        <v/>
      </c>
      <c r="C105" s="33">
        <f>IF(B105="","",YEAR(B105))</f>
        <v/>
      </c>
      <c r="D105" s="32">
        <f>IF(OR($A105&gt;TermMonths,C4&lt;&gt;"Y"),0,J104)</f>
        <v/>
      </c>
      <c r="E105" s="31">
        <f>IF(D105&lt;=0,0,IF($A105&lt;=E4,D4,F4))</f>
        <v/>
      </c>
      <c r="F105" s="32">
        <f>IF(D105&lt;=0,0,D105*E105/DayCount)</f>
        <v/>
      </c>
      <c r="G105" s="32">
        <f>IF(D105&lt;=0,0,MIN(D105+F105,IF(G4="InterestOnly",F105,IF(G4="FixedAmount",IF($A105&lt;=E4,H4,I4),IF(OR($A105=1,$A105=E4+1),PMT(E105/DayCount,MAX(TermMonths-$A105+1,1),-D105),IF(G104=0,PMT(E105/DayCount,MAX(TermMonths-$A105+1,1),-D105),G104))))))</f>
        <v/>
      </c>
      <c r="H105" s="32">
        <f>IF(OR(D105&lt;=0,$A105&lt;&gt;J4,J4=0),0,MIN(MAX(0,K4-L4*D105),MAX(0,D105-(G105-F105))))</f>
        <v/>
      </c>
      <c r="I105" s="32">
        <f>IF(D105&lt;=0,0,MIN(D105,(G105-F105)+H105))</f>
        <v/>
      </c>
      <c r="J105" s="32">
        <f>IF(D105&lt;=0,0,MAX(0,D105-I105))</f>
        <v/>
      </c>
      <c r="K105" s="32">
        <f>IF(OR($A105&gt;TermMonths,C5&lt;&gt;"Y"),0,Q104)</f>
        <v/>
      </c>
      <c r="L105" s="31">
        <f>IF(K105&lt;=0,0,IF($A105&lt;=E5,D5,F5))</f>
        <v/>
      </c>
      <c r="M105" s="32">
        <f>IF(K105&lt;=0,0,K105*L105/DayCount)</f>
        <v/>
      </c>
      <c r="N105" s="32">
        <f>IF(K105&lt;=0,0,MIN(K105+M105,IF(G5="InterestOnly",M105,IF(G5="FixedAmount",IF($A105&lt;=E5,H5,I5),IF(OR($A105=1,$A105=E5+1),PMT(L105/DayCount,MAX(TermMonths-$A105+1,1),-K105),IF(N104=0,PMT(L105/DayCount,MAX(TermMonths-$A105+1,1),-K105),N104))))))</f>
        <v/>
      </c>
      <c r="O105" s="32">
        <f>IF(OR(K105&lt;=0,$A105&lt;&gt;J5,J5=0),0,MIN(MAX(0,K5-L5*K105),MAX(0,K105-(N105-M105))))</f>
        <v/>
      </c>
      <c r="P105" s="32">
        <f>IF(K105&lt;=0,0,MIN(K105,(N105-M105)+O105))</f>
        <v/>
      </c>
      <c r="Q105" s="32">
        <f>IF(K105&lt;=0,0,MAX(0,K105-P105))</f>
        <v/>
      </c>
      <c r="R105" s="32">
        <f>IF(OR($A105&gt;TermMonths,C6&lt;&gt;"Y"),0,X104)</f>
        <v/>
      </c>
      <c r="S105" s="31">
        <f>IF(R105&lt;=0,0,IF($A105&lt;=E6,D6,F6))</f>
        <v/>
      </c>
      <c r="T105" s="32">
        <f>IF(R105&lt;=0,0,R105*S105/DayCount)</f>
        <v/>
      </c>
      <c r="U105" s="32">
        <f>IF(R105&lt;=0,0,MIN(R105+T105,IF(G6="InterestOnly",T105,IF(G6="FixedAmount",IF($A105&lt;=E6,H6,I6),IF(OR($A105=1,$A105=E6+1),PMT(S105/DayCount,MAX(TermMonths-$A105+1,1),-R105),IF(U104=0,PMT(S105/DayCount,MAX(TermMonths-$A105+1,1),-R105),U104))))))</f>
        <v/>
      </c>
      <c r="V105" s="32">
        <f>IF(OR(R105&lt;=0,$A105&lt;&gt;J6,J6=0),0,MIN(MAX(0,K6-L6*R105),MAX(0,R105-(U105-T105))))</f>
        <v/>
      </c>
      <c r="W105" s="32">
        <f>IF(R105&lt;=0,0,MIN(R105,(U105-T105)+V105))</f>
        <v/>
      </c>
      <c r="X105" s="32">
        <f>IF(R105&lt;=0,0,MAX(0,R105-W105))</f>
        <v/>
      </c>
      <c r="Y105" s="32">
        <f>IF(OR($A105&gt;TermMonths,C7&lt;&gt;"Y"),0,AE104)</f>
        <v/>
      </c>
      <c r="Z105" s="31">
        <f>IF(Y105&lt;=0,0,IF($A105&lt;=E7,D7,F7))</f>
        <v/>
      </c>
      <c r="AA105" s="32">
        <f>IF(Y105&lt;=0,0,Y105*Z105/DayCount)</f>
        <v/>
      </c>
      <c r="AB105" s="32">
        <f>IF(Y105&lt;=0,0,MIN(Y105+AA105,IF(G7="InterestOnly",AA105,IF(G7="FixedAmount",IF($A105&lt;=E7,H7,I7),IF(OR($A105=1,$A105=E7+1),PMT(Z105/DayCount,MAX(TermMonths-$A105+1,1),-Y105),IF(AB104=0,PMT(Z105/DayCount,MAX(TermMonths-$A105+1,1),-Y105),AB104))))))</f>
        <v/>
      </c>
      <c r="AC105" s="32">
        <f>IF(OR(Y105&lt;=0,$A105&lt;&gt;J7,J7=0),0,MIN(MAX(0,K7-L7*Y105),MAX(0,Y105-(AB105-AA105))))</f>
        <v/>
      </c>
      <c r="AD105" s="32">
        <f>IF(Y105&lt;=0,0,MIN(Y105,(AB105-AA105)+AC105))</f>
        <v/>
      </c>
      <c r="AE105" s="32">
        <f>IF(Y105&lt;=0,0,MAX(0,Y105-AD105))</f>
        <v/>
      </c>
      <c r="AF105" s="32">
        <f>IF(OR($A105&gt;TermMonths,C8&lt;&gt;"Y"),0,AL104)</f>
        <v/>
      </c>
      <c r="AG105" s="31">
        <f>IF(AF105&lt;=0,0,IF($A105&lt;=E8,D8,F8))</f>
        <v/>
      </c>
      <c r="AH105" s="32">
        <f>IF(AF105&lt;=0,0,AF105*AG105/DayCount)</f>
        <v/>
      </c>
      <c r="AI105" s="32">
        <f>IF(AF105&lt;=0,0,MIN(AF105+AH105,IF(G8="InterestOnly",AH105,IF(G8="FixedAmount",IF($A105&lt;=E8,H8,I8),IF(OR($A105=1,$A105=E8+1),PMT(AG105/DayCount,MAX(TermMonths-$A105+1,1),-AF105),IF(AI104=0,PMT(AG105/DayCount,MAX(TermMonths-$A105+1,1),-AF105),AI104))))))</f>
        <v/>
      </c>
      <c r="AJ105" s="32">
        <f>IF(OR(AF105&lt;=0,$A105&lt;&gt;J8,J8=0),0,MIN(MAX(0,K8-L8*AF105),MAX(0,AF105-(AI105-AH105))))</f>
        <v/>
      </c>
      <c r="AK105" s="32">
        <f>IF(AF105&lt;=0,0,MIN(AF105,(AI105-AH105)+AJ105))</f>
        <v/>
      </c>
      <c r="AL105" s="32">
        <f>IF(AF105&lt;=0,0,MAX(0,AF105-AK105))</f>
        <v/>
      </c>
      <c r="AM105" s="32">
        <f>IF(OR($A105&gt;TermMonths,C9&lt;&gt;"Y"),0,AS104)</f>
        <v/>
      </c>
      <c r="AN105" s="31">
        <f>IF(AM105&lt;=0,0,IF($A105&lt;=E9,D9,F9))</f>
        <v/>
      </c>
      <c r="AO105" s="32">
        <f>IF(AM105&lt;=0,0,AM105*AN105/DayCount)</f>
        <v/>
      </c>
      <c r="AP105" s="32">
        <f>IF(AM105&lt;=0,0,MIN(AM105+AO105,IF(G9="InterestOnly",AO105,IF(G9="FixedAmount",IF($A105&lt;=E9,H9,I9),IF(OR($A105=1,$A105=E9+1),PMT(AN105/DayCount,MAX(TermMonths-$A105+1,1),-AM105),IF(AP104=0,PMT(AN105/DayCount,MAX(TermMonths-$A105+1,1),-AM105),AP104))))))</f>
        <v/>
      </c>
      <c r="AQ105" s="32">
        <f>IF(OR(AM105&lt;=0,$A105&lt;&gt;J9,J9=0),0,MIN(MAX(0,K9-L9*AM105),MAX(0,AM105-(AP105-AO105))))</f>
        <v/>
      </c>
      <c r="AR105" s="32">
        <f>IF(AM105&lt;=0,0,MIN(AM105,(AP105-AO105)+AQ105))</f>
        <v/>
      </c>
      <c r="AS105" s="32">
        <f>IF(AM105&lt;=0,0,MAX(0,AM105-AR105))</f>
        <v/>
      </c>
    </row>
    <row r="106">
      <c r="A106" s="33" t="n">
        <v>93</v>
      </c>
      <c r="B106" s="34">
        <f>IF(A106&gt;TermMonths,"",EDATE(StartDate,A106-1))</f>
        <v/>
      </c>
      <c r="C106" s="33">
        <f>IF(B106="","",YEAR(B106))</f>
        <v/>
      </c>
      <c r="D106" s="32">
        <f>IF(OR($A106&gt;TermMonths,C4&lt;&gt;"Y"),0,J105)</f>
        <v/>
      </c>
      <c r="E106" s="31">
        <f>IF(D106&lt;=0,0,IF($A106&lt;=E4,D4,F4))</f>
        <v/>
      </c>
      <c r="F106" s="32">
        <f>IF(D106&lt;=0,0,D106*E106/DayCount)</f>
        <v/>
      </c>
      <c r="G106" s="32">
        <f>IF(D106&lt;=0,0,MIN(D106+F106,IF(G4="InterestOnly",F106,IF(G4="FixedAmount",IF($A106&lt;=E4,H4,I4),IF(OR($A106=1,$A106=E4+1),PMT(E106/DayCount,MAX(TermMonths-$A106+1,1),-D106),IF(G105=0,PMT(E106/DayCount,MAX(TermMonths-$A106+1,1),-D106),G105))))))</f>
        <v/>
      </c>
      <c r="H106" s="32">
        <f>IF(OR(D106&lt;=0,$A106&lt;&gt;J4,J4=0),0,MIN(MAX(0,K4-L4*D106),MAX(0,D106-(G106-F106))))</f>
        <v/>
      </c>
      <c r="I106" s="32">
        <f>IF(D106&lt;=0,0,MIN(D106,(G106-F106)+H106))</f>
        <v/>
      </c>
      <c r="J106" s="32">
        <f>IF(D106&lt;=0,0,MAX(0,D106-I106))</f>
        <v/>
      </c>
      <c r="K106" s="32">
        <f>IF(OR($A106&gt;TermMonths,C5&lt;&gt;"Y"),0,Q105)</f>
        <v/>
      </c>
      <c r="L106" s="31">
        <f>IF(K106&lt;=0,0,IF($A106&lt;=E5,D5,F5))</f>
        <v/>
      </c>
      <c r="M106" s="32">
        <f>IF(K106&lt;=0,0,K106*L106/DayCount)</f>
        <v/>
      </c>
      <c r="N106" s="32">
        <f>IF(K106&lt;=0,0,MIN(K106+M106,IF(G5="InterestOnly",M106,IF(G5="FixedAmount",IF($A106&lt;=E5,H5,I5),IF(OR($A106=1,$A106=E5+1),PMT(L106/DayCount,MAX(TermMonths-$A106+1,1),-K106),IF(N105=0,PMT(L106/DayCount,MAX(TermMonths-$A106+1,1),-K106),N105))))))</f>
        <v/>
      </c>
      <c r="O106" s="32">
        <f>IF(OR(K106&lt;=0,$A106&lt;&gt;J5,J5=0),0,MIN(MAX(0,K5-L5*K106),MAX(0,K106-(N106-M106))))</f>
        <v/>
      </c>
      <c r="P106" s="32">
        <f>IF(K106&lt;=0,0,MIN(K106,(N106-M106)+O106))</f>
        <v/>
      </c>
      <c r="Q106" s="32">
        <f>IF(K106&lt;=0,0,MAX(0,K106-P106))</f>
        <v/>
      </c>
      <c r="R106" s="32">
        <f>IF(OR($A106&gt;TermMonths,C6&lt;&gt;"Y"),0,X105)</f>
        <v/>
      </c>
      <c r="S106" s="31">
        <f>IF(R106&lt;=0,0,IF($A106&lt;=E6,D6,F6))</f>
        <v/>
      </c>
      <c r="T106" s="32">
        <f>IF(R106&lt;=0,0,R106*S106/DayCount)</f>
        <v/>
      </c>
      <c r="U106" s="32">
        <f>IF(R106&lt;=0,0,MIN(R106+T106,IF(G6="InterestOnly",T106,IF(G6="FixedAmount",IF($A106&lt;=E6,H6,I6),IF(OR($A106=1,$A106=E6+1),PMT(S106/DayCount,MAX(TermMonths-$A106+1,1),-R106),IF(U105=0,PMT(S106/DayCount,MAX(TermMonths-$A106+1,1),-R106),U105))))))</f>
        <v/>
      </c>
      <c r="V106" s="32">
        <f>IF(OR(R106&lt;=0,$A106&lt;&gt;J6,J6=0),0,MIN(MAX(0,K6-L6*R106),MAX(0,R106-(U106-T106))))</f>
        <v/>
      </c>
      <c r="W106" s="32">
        <f>IF(R106&lt;=0,0,MIN(R106,(U106-T106)+V106))</f>
        <v/>
      </c>
      <c r="X106" s="32">
        <f>IF(R106&lt;=0,0,MAX(0,R106-W106))</f>
        <v/>
      </c>
      <c r="Y106" s="32">
        <f>IF(OR($A106&gt;TermMonths,C7&lt;&gt;"Y"),0,AE105)</f>
        <v/>
      </c>
      <c r="Z106" s="31">
        <f>IF(Y106&lt;=0,0,IF($A106&lt;=E7,D7,F7))</f>
        <v/>
      </c>
      <c r="AA106" s="32">
        <f>IF(Y106&lt;=0,0,Y106*Z106/DayCount)</f>
        <v/>
      </c>
      <c r="AB106" s="32">
        <f>IF(Y106&lt;=0,0,MIN(Y106+AA106,IF(G7="InterestOnly",AA106,IF(G7="FixedAmount",IF($A106&lt;=E7,H7,I7),IF(OR($A106=1,$A106=E7+1),PMT(Z106/DayCount,MAX(TermMonths-$A106+1,1),-Y106),IF(AB105=0,PMT(Z106/DayCount,MAX(TermMonths-$A106+1,1),-Y106),AB105))))))</f>
        <v/>
      </c>
      <c r="AC106" s="32">
        <f>IF(OR(Y106&lt;=0,$A106&lt;&gt;J7,J7=0),0,MIN(MAX(0,K7-L7*Y106),MAX(0,Y106-(AB106-AA106))))</f>
        <v/>
      </c>
      <c r="AD106" s="32">
        <f>IF(Y106&lt;=0,0,MIN(Y106,(AB106-AA106)+AC106))</f>
        <v/>
      </c>
      <c r="AE106" s="32">
        <f>IF(Y106&lt;=0,0,MAX(0,Y106-AD106))</f>
        <v/>
      </c>
      <c r="AF106" s="32">
        <f>IF(OR($A106&gt;TermMonths,C8&lt;&gt;"Y"),0,AL105)</f>
        <v/>
      </c>
      <c r="AG106" s="31">
        <f>IF(AF106&lt;=0,0,IF($A106&lt;=E8,D8,F8))</f>
        <v/>
      </c>
      <c r="AH106" s="32">
        <f>IF(AF106&lt;=0,0,AF106*AG106/DayCount)</f>
        <v/>
      </c>
      <c r="AI106" s="32">
        <f>IF(AF106&lt;=0,0,MIN(AF106+AH106,IF(G8="InterestOnly",AH106,IF(G8="FixedAmount",IF($A106&lt;=E8,H8,I8),IF(OR($A106=1,$A106=E8+1),PMT(AG106/DayCount,MAX(TermMonths-$A106+1,1),-AF106),IF(AI105=0,PMT(AG106/DayCount,MAX(TermMonths-$A106+1,1),-AF106),AI105))))))</f>
        <v/>
      </c>
      <c r="AJ106" s="32">
        <f>IF(OR(AF106&lt;=0,$A106&lt;&gt;J8,J8=0),0,MIN(MAX(0,K8-L8*AF106),MAX(0,AF106-(AI106-AH106))))</f>
        <v/>
      </c>
      <c r="AK106" s="32">
        <f>IF(AF106&lt;=0,0,MIN(AF106,(AI106-AH106)+AJ106))</f>
        <v/>
      </c>
      <c r="AL106" s="32">
        <f>IF(AF106&lt;=0,0,MAX(0,AF106-AK106))</f>
        <v/>
      </c>
      <c r="AM106" s="32">
        <f>IF(OR($A106&gt;TermMonths,C9&lt;&gt;"Y"),0,AS105)</f>
        <v/>
      </c>
      <c r="AN106" s="31">
        <f>IF(AM106&lt;=0,0,IF($A106&lt;=E9,D9,F9))</f>
        <v/>
      </c>
      <c r="AO106" s="32">
        <f>IF(AM106&lt;=0,0,AM106*AN106/DayCount)</f>
        <v/>
      </c>
      <c r="AP106" s="32">
        <f>IF(AM106&lt;=0,0,MIN(AM106+AO106,IF(G9="InterestOnly",AO106,IF(G9="FixedAmount",IF($A106&lt;=E9,H9,I9),IF(OR($A106=1,$A106=E9+1),PMT(AN106/DayCount,MAX(TermMonths-$A106+1,1),-AM106),IF(AP105=0,PMT(AN106/DayCount,MAX(TermMonths-$A106+1,1),-AM106),AP105))))))</f>
        <v/>
      </c>
      <c r="AQ106" s="32">
        <f>IF(OR(AM106&lt;=0,$A106&lt;&gt;J9,J9=0),0,MIN(MAX(0,K9-L9*AM106),MAX(0,AM106-(AP106-AO106))))</f>
        <v/>
      </c>
      <c r="AR106" s="32">
        <f>IF(AM106&lt;=0,0,MIN(AM106,(AP106-AO106)+AQ106))</f>
        <v/>
      </c>
      <c r="AS106" s="32">
        <f>IF(AM106&lt;=0,0,MAX(0,AM106-AR106))</f>
        <v/>
      </c>
    </row>
    <row r="107">
      <c r="A107" s="33" t="n">
        <v>94</v>
      </c>
      <c r="B107" s="34">
        <f>IF(A107&gt;TermMonths,"",EDATE(StartDate,A107-1))</f>
        <v/>
      </c>
      <c r="C107" s="33">
        <f>IF(B107="","",YEAR(B107))</f>
        <v/>
      </c>
      <c r="D107" s="32">
        <f>IF(OR($A107&gt;TermMonths,C4&lt;&gt;"Y"),0,J106)</f>
        <v/>
      </c>
      <c r="E107" s="31">
        <f>IF(D107&lt;=0,0,IF($A107&lt;=E4,D4,F4))</f>
        <v/>
      </c>
      <c r="F107" s="32">
        <f>IF(D107&lt;=0,0,D107*E107/DayCount)</f>
        <v/>
      </c>
      <c r="G107" s="32">
        <f>IF(D107&lt;=0,0,MIN(D107+F107,IF(G4="InterestOnly",F107,IF(G4="FixedAmount",IF($A107&lt;=E4,H4,I4),IF(OR($A107=1,$A107=E4+1),PMT(E107/DayCount,MAX(TermMonths-$A107+1,1),-D107),IF(G106=0,PMT(E107/DayCount,MAX(TermMonths-$A107+1,1),-D107),G106))))))</f>
        <v/>
      </c>
      <c r="H107" s="32">
        <f>IF(OR(D107&lt;=0,$A107&lt;&gt;J4,J4=0),0,MIN(MAX(0,K4-L4*D107),MAX(0,D107-(G107-F107))))</f>
        <v/>
      </c>
      <c r="I107" s="32">
        <f>IF(D107&lt;=0,0,MIN(D107,(G107-F107)+H107))</f>
        <v/>
      </c>
      <c r="J107" s="32">
        <f>IF(D107&lt;=0,0,MAX(0,D107-I107))</f>
        <v/>
      </c>
      <c r="K107" s="32">
        <f>IF(OR($A107&gt;TermMonths,C5&lt;&gt;"Y"),0,Q106)</f>
        <v/>
      </c>
      <c r="L107" s="31">
        <f>IF(K107&lt;=0,0,IF($A107&lt;=E5,D5,F5))</f>
        <v/>
      </c>
      <c r="M107" s="32">
        <f>IF(K107&lt;=0,0,K107*L107/DayCount)</f>
        <v/>
      </c>
      <c r="N107" s="32">
        <f>IF(K107&lt;=0,0,MIN(K107+M107,IF(G5="InterestOnly",M107,IF(G5="FixedAmount",IF($A107&lt;=E5,H5,I5),IF(OR($A107=1,$A107=E5+1),PMT(L107/DayCount,MAX(TermMonths-$A107+1,1),-K107),IF(N106=0,PMT(L107/DayCount,MAX(TermMonths-$A107+1,1),-K107),N106))))))</f>
        <v/>
      </c>
      <c r="O107" s="32">
        <f>IF(OR(K107&lt;=0,$A107&lt;&gt;J5,J5=0),0,MIN(MAX(0,K5-L5*K107),MAX(0,K107-(N107-M107))))</f>
        <v/>
      </c>
      <c r="P107" s="32">
        <f>IF(K107&lt;=0,0,MIN(K107,(N107-M107)+O107))</f>
        <v/>
      </c>
      <c r="Q107" s="32">
        <f>IF(K107&lt;=0,0,MAX(0,K107-P107))</f>
        <v/>
      </c>
      <c r="R107" s="32">
        <f>IF(OR($A107&gt;TermMonths,C6&lt;&gt;"Y"),0,X106)</f>
        <v/>
      </c>
      <c r="S107" s="31">
        <f>IF(R107&lt;=0,0,IF($A107&lt;=E6,D6,F6))</f>
        <v/>
      </c>
      <c r="T107" s="32">
        <f>IF(R107&lt;=0,0,R107*S107/DayCount)</f>
        <v/>
      </c>
      <c r="U107" s="32">
        <f>IF(R107&lt;=0,0,MIN(R107+T107,IF(G6="InterestOnly",T107,IF(G6="FixedAmount",IF($A107&lt;=E6,H6,I6),IF(OR($A107=1,$A107=E6+1),PMT(S107/DayCount,MAX(TermMonths-$A107+1,1),-R107),IF(U106=0,PMT(S107/DayCount,MAX(TermMonths-$A107+1,1),-R107),U106))))))</f>
        <v/>
      </c>
      <c r="V107" s="32">
        <f>IF(OR(R107&lt;=0,$A107&lt;&gt;J6,J6=0),0,MIN(MAX(0,K6-L6*R107),MAX(0,R107-(U107-T107))))</f>
        <v/>
      </c>
      <c r="W107" s="32">
        <f>IF(R107&lt;=0,0,MIN(R107,(U107-T107)+V107))</f>
        <v/>
      </c>
      <c r="X107" s="32">
        <f>IF(R107&lt;=0,0,MAX(0,R107-W107))</f>
        <v/>
      </c>
      <c r="Y107" s="32">
        <f>IF(OR($A107&gt;TermMonths,C7&lt;&gt;"Y"),0,AE106)</f>
        <v/>
      </c>
      <c r="Z107" s="31">
        <f>IF(Y107&lt;=0,0,IF($A107&lt;=E7,D7,F7))</f>
        <v/>
      </c>
      <c r="AA107" s="32">
        <f>IF(Y107&lt;=0,0,Y107*Z107/DayCount)</f>
        <v/>
      </c>
      <c r="AB107" s="32">
        <f>IF(Y107&lt;=0,0,MIN(Y107+AA107,IF(G7="InterestOnly",AA107,IF(G7="FixedAmount",IF($A107&lt;=E7,H7,I7),IF(OR($A107=1,$A107=E7+1),PMT(Z107/DayCount,MAX(TermMonths-$A107+1,1),-Y107),IF(AB106=0,PMT(Z107/DayCount,MAX(TermMonths-$A107+1,1),-Y107),AB106))))))</f>
        <v/>
      </c>
      <c r="AC107" s="32">
        <f>IF(OR(Y107&lt;=0,$A107&lt;&gt;J7,J7=0),0,MIN(MAX(0,K7-L7*Y107),MAX(0,Y107-(AB107-AA107))))</f>
        <v/>
      </c>
      <c r="AD107" s="32">
        <f>IF(Y107&lt;=0,0,MIN(Y107,(AB107-AA107)+AC107))</f>
        <v/>
      </c>
      <c r="AE107" s="32">
        <f>IF(Y107&lt;=0,0,MAX(0,Y107-AD107))</f>
        <v/>
      </c>
      <c r="AF107" s="32">
        <f>IF(OR($A107&gt;TermMonths,C8&lt;&gt;"Y"),0,AL106)</f>
        <v/>
      </c>
      <c r="AG107" s="31">
        <f>IF(AF107&lt;=0,0,IF($A107&lt;=E8,D8,F8))</f>
        <v/>
      </c>
      <c r="AH107" s="32">
        <f>IF(AF107&lt;=0,0,AF107*AG107/DayCount)</f>
        <v/>
      </c>
      <c r="AI107" s="32">
        <f>IF(AF107&lt;=0,0,MIN(AF107+AH107,IF(G8="InterestOnly",AH107,IF(G8="FixedAmount",IF($A107&lt;=E8,H8,I8),IF(OR($A107=1,$A107=E8+1),PMT(AG107/DayCount,MAX(TermMonths-$A107+1,1),-AF107),IF(AI106=0,PMT(AG107/DayCount,MAX(TermMonths-$A107+1,1),-AF107),AI106))))))</f>
        <v/>
      </c>
      <c r="AJ107" s="32">
        <f>IF(OR(AF107&lt;=0,$A107&lt;&gt;J8,J8=0),0,MIN(MAX(0,K8-L8*AF107),MAX(0,AF107-(AI107-AH107))))</f>
        <v/>
      </c>
      <c r="AK107" s="32">
        <f>IF(AF107&lt;=0,0,MIN(AF107,(AI107-AH107)+AJ107))</f>
        <v/>
      </c>
      <c r="AL107" s="32">
        <f>IF(AF107&lt;=0,0,MAX(0,AF107-AK107))</f>
        <v/>
      </c>
      <c r="AM107" s="32">
        <f>IF(OR($A107&gt;TermMonths,C9&lt;&gt;"Y"),0,AS106)</f>
        <v/>
      </c>
      <c r="AN107" s="31">
        <f>IF(AM107&lt;=0,0,IF($A107&lt;=E9,D9,F9))</f>
        <v/>
      </c>
      <c r="AO107" s="32">
        <f>IF(AM107&lt;=0,0,AM107*AN107/DayCount)</f>
        <v/>
      </c>
      <c r="AP107" s="32">
        <f>IF(AM107&lt;=0,0,MIN(AM107+AO107,IF(G9="InterestOnly",AO107,IF(G9="FixedAmount",IF($A107&lt;=E9,H9,I9),IF(OR($A107=1,$A107=E9+1),PMT(AN107/DayCount,MAX(TermMonths-$A107+1,1),-AM107),IF(AP106=0,PMT(AN107/DayCount,MAX(TermMonths-$A107+1,1),-AM107),AP106))))))</f>
        <v/>
      </c>
      <c r="AQ107" s="32">
        <f>IF(OR(AM107&lt;=0,$A107&lt;&gt;J9,J9=0),0,MIN(MAX(0,K9-L9*AM107),MAX(0,AM107-(AP107-AO107))))</f>
        <v/>
      </c>
      <c r="AR107" s="32">
        <f>IF(AM107&lt;=0,0,MIN(AM107,(AP107-AO107)+AQ107))</f>
        <v/>
      </c>
      <c r="AS107" s="32">
        <f>IF(AM107&lt;=0,0,MAX(0,AM107-AR107))</f>
        <v/>
      </c>
    </row>
    <row r="108">
      <c r="A108" s="33" t="n">
        <v>95</v>
      </c>
      <c r="B108" s="34">
        <f>IF(A108&gt;TermMonths,"",EDATE(StartDate,A108-1))</f>
        <v/>
      </c>
      <c r="C108" s="33">
        <f>IF(B108="","",YEAR(B108))</f>
        <v/>
      </c>
      <c r="D108" s="32">
        <f>IF(OR($A108&gt;TermMonths,C4&lt;&gt;"Y"),0,J107)</f>
        <v/>
      </c>
      <c r="E108" s="31">
        <f>IF(D108&lt;=0,0,IF($A108&lt;=E4,D4,F4))</f>
        <v/>
      </c>
      <c r="F108" s="32">
        <f>IF(D108&lt;=0,0,D108*E108/DayCount)</f>
        <v/>
      </c>
      <c r="G108" s="32">
        <f>IF(D108&lt;=0,0,MIN(D108+F108,IF(G4="InterestOnly",F108,IF(G4="FixedAmount",IF($A108&lt;=E4,H4,I4),IF(OR($A108=1,$A108=E4+1),PMT(E108/DayCount,MAX(TermMonths-$A108+1,1),-D108),IF(G107=0,PMT(E108/DayCount,MAX(TermMonths-$A108+1,1),-D108),G107))))))</f>
        <v/>
      </c>
      <c r="H108" s="32">
        <f>IF(OR(D108&lt;=0,$A108&lt;&gt;J4,J4=0),0,MIN(MAX(0,K4-L4*D108),MAX(0,D108-(G108-F108))))</f>
        <v/>
      </c>
      <c r="I108" s="32">
        <f>IF(D108&lt;=0,0,MIN(D108,(G108-F108)+H108))</f>
        <v/>
      </c>
      <c r="J108" s="32">
        <f>IF(D108&lt;=0,0,MAX(0,D108-I108))</f>
        <v/>
      </c>
      <c r="K108" s="32">
        <f>IF(OR($A108&gt;TermMonths,C5&lt;&gt;"Y"),0,Q107)</f>
        <v/>
      </c>
      <c r="L108" s="31">
        <f>IF(K108&lt;=0,0,IF($A108&lt;=E5,D5,F5))</f>
        <v/>
      </c>
      <c r="M108" s="32">
        <f>IF(K108&lt;=0,0,K108*L108/DayCount)</f>
        <v/>
      </c>
      <c r="N108" s="32">
        <f>IF(K108&lt;=0,0,MIN(K108+M108,IF(G5="InterestOnly",M108,IF(G5="FixedAmount",IF($A108&lt;=E5,H5,I5),IF(OR($A108=1,$A108=E5+1),PMT(L108/DayCount,MAX(TermMonths-$A108+1,1),-K108),IF(N107=0,PMT(L108/DayCount,MAX(TermMonths-$A108+1,1),-K108),N107))))))</f>
        <v/>
      </c>
      <c r="O108" s="32">
        <f>IF(OR(K108&lt;=0,$A108&lt;&gt;J5,J5=0),0,MIN(MAX(0,K5-L5*K108),MAX(0,K108-(N108-M108))))</f>
        <v/>
      </c>
      <c r="P108" s="32">
        <f>IF(K108&lt;=0,0,MIN(K108,(N108-M108)+O108))</f>
        <v/>
      </c>
      <c r="Q108" s="32">
        <f>IF(K108&lt;=0,0,MAX(0,K108-P108))</f>
        <v/>
      </c>
      <c r="R108" s="32">
        <f>IF(OR($A108&gt;TermMonths,C6&lt;&gt;"Y"),0,X107)</f>
        <v/>
      </c>
      <c r="S108" s="31">
        <f>IF(R108&lt;=0,0,IF($A108&lt;=E6,D6,F6))</f>
        <v/>
      </c>
      <c r="T108" s="32">
        <f>IF(R108&lt;=0,0,R108*S108/DayCount)</f>
        <v/>
      </c>
      <c r="U108" s="32">
        <f>IF(R108&lt;=0,0,MIN(R108+T108,IF(G6="InterestOnly",T108,IF(G6="FixedAmount",IF($A108&lt;=E6,H6,I6),IF(OR($A108=1,$A108=E6+1),PMT(S108/DayCount,MAX(TermMonths-$A108+1,1),-R108),IF(U107=0,PMT(S108/DayCount,MAX(TermMonths-$A108+1,1),-R108),U107))))))</f>
        <v/>
      </c>
      <c r="V108" s="32">
        <f>IF(OR(R108&lt;=0,$A108&lt;&gt;J6,J6=0),0,MIN(MAX(0,K6-L6*R108),MAX(0,R108-(U108-T108))))</f>
        <v/>
      </c>
      <c r="W108" s="32">
        <f>IF(R108&lt;=0,0,MIN(R108,(U108-T108)+V108))</f>
        <v/>
      </c>
      <c r="X108" s="32">
        <f>IF(R108&lt;=0,0,MAX(0,R108-W108))</f>
        <v/>
      </c>
      <c r="Y108" s="32">
        <f>IF(OR($A108&gt;TermMonths,C7&lt;&gt;"Y"),0,AE107)</f>
        <v/>
      </c>
      <c r="Z108" s="31">
        <f>IF(Y108&lt;=0,0,IF($A108&lt;=E7,D7,F7))</f>
        <v/>
      </c>
      <c r="AA108" s="32">
        <f>IF(Y108&lt;=0,0,Y108*Z108/DayCount)</f>
        <v/>
      </c>
      <c r="AB108" s="32">
        <f>IF(Y108&lt;=0,0,MIN(Y108+AA108,IF(G7="InterestOnly",AA108,IF(G7="FixedAmount",IF($A108&lt;=E7,H7,I7),IF(OR($A108=1,$A108=E7+1),PMT(Z108/DayCount,MAX(TermMonths-$A108+1,1),-Y108),IF(AB107=0,PMT(Z108/DayCount,MAX(TermMonths-$A108+1,1),-Y108),AB107))))))</f>
        <v/>
      </c>
      <c r="AC108" s="32">
        <f>IF(OR(Y108&lt;=0,$A108&lt;&gt;J7,J7=0),0,MIN(MAX(0,K7-L7*Y108),MAX(0,Y108-(AB108-AA108))))</f>
        <v/>
      </c>
      <c r="AD108" s="32">
        <f>IF(Y108&lt;=0,0,MIN(Y108,(AB108-AA108)+AC108))</f>
        <v/>
      </c>
      <c r="AE108" s="32">
        <f>IF(Y108&lt;=0,0,MAX(0,Y108-AD108))</f>
        <v/>
      </c>
      <c r="AF108" s="32">
        <f>IF(OR($A108&gt;TermMonths,C8&lt;&gt;"Y"),0,AL107)</f>
        <v/>
      </c>
      <c r="AG108" s="31">
        <f>IF(AF108&lt;=0,0,IF($A108&lt;=E8,D8,F8))</f>
        <v/>
      </c>
      <c r="AH108" s="32">
        <f>IF(AF108&lt;=0,0,AF108*AG108/DayCount)</f>
        <v/>
      </c>
      <c r="AI108" s="32">
        <f>IF(AF108&lt;=0,0,MIN(AF108+AH108,IF(G8="InterestOnly",AH108,IF(G8="FixedAmount",IF($A108&lt;=E8,H8,I8),IF(OR($A108=1,$A108=E8+1),PMT(AG108/DayCount,MAX(TermMonths-$A108+1,1),-AF108),IF(AI107=0,PMT(AG108/DayCount,MAX(TermMonths-$A108+1,1),-AF108),AI107))))))</f>
        <v/>
      </c>
      <c r="AJ108" s="32">
        <f>IF(OR(AF108&lt;=0,$A108&lt;&gt;J8,J8=0),0,MIN(MAX(0,K8-L8*AF108),MAX(0,AF108-(AI108-AH108))))</f>
        <v/>
      </c>
      <c r="AK108" s="32">
        <f>IF(AF108&lt;=0,0,MIN(AF108,(AI108-AH108)+AJ108))</f>
        <v/>
      </c>
      <c r="AL108" s="32">
        <f>IF(AF108&lt;=0,0,MAX(0,AF108-AK108))</f>
        <v/>
      </c>
      <c r="AM108" s="32">
        <f>IF(OR($A108&gt;TermMonths,C9&lt;&gt;"Y"),0,AS107)</f>
        <v/>
      </c>
      <c r="AN108" s="31">
        <f>IF(AM108&lt;=0,0,IF($A108&lt;=E9,D9,F9))</f>
        <v/>
      </c>
      <c r="AO108" s="32">
        <f>IF(AM108&lt;=0,0,AM108*AN108/DayCount)</f>
        <v/>
      </c>
      <c r="AP108" s="32">
        <f>IF(AM108&lt;=0,0,MIN(AM108+AO108,IF(G9="InterestOnly",AO108,IF(G9="FixedAmount",IF($A108&lt;=E9,H9,I9),IF(OR($A108=1,$A108=E9+1),PMT(AN108/DayCount,MAX(TermMonths-$A108+1,1),-AM108),IF(AP107=0,PMT(AN108/DayCount,MAX(TermMonths-$A108+1,1),-AM108),AP107))))))</f>
        <v/>
      </c>
      <c r="AQ108" s="32">
        <f>IF(OR(AM108&lt;=0,$A108&lt;&gt;J9,J9=0),0,MIN(MAX(0,K9-L9*AM108),MAX(0,AM108-(AP108-AO108))))</f>
        <v/>
      </c>
      <c r="AR108" s="32">
        <f>IF(AM108&lt;=0,0,MIN(AM108,(AP108-AO108)+AQ108))</f>
        <v/>
      </c>
      <c r="AS108" s="32">
        <f>IF(AM108&lt;=0,0,MAX(0,AM108-AR108))</f>
        <v/>
      </c>
    </row>
    <row r="109">
      <c r="A109" s="33" t="n">
        <v>96</v>
      </c>
      <c r="B109" s="34">
        <f>IF(A109&gt;TermMonths,"",EDATE(StartDate,A109-1))</f>
        <v/>
      </c>
      <c r="C109" s="33">
        <f>IF(B109="","",YEAR(B109))</f>
        <v/>
      </c>
      <c r="D109" s="32">
        <f>IF(OR($A109&gt;TermMonths,C4&lt;&gt;"Y"),0,J108)</f>
        <v/>
      </c>
      <c r="E109" s="31">
        <f>IF(D109&lt;=0,0,IF($A109&lt;=E4,D4,F4))</f>
        <v/>
      </c>
      <c r="F109" s="32">
        <f>IF(D109&lt;=0,0,D109*E109/DayCount)</f>
        <v/>
      </c>
      <c r="G109" s="32">
        <f>IF(D109&lt;=0,0,MIN(D109+F109,IF(G4="InterestOnly",F109,IF(G4="FixedAmount",IF($A109&lt;=E4,H4,I4),IF(OR($A109=1,$A109=E4+1),PMT(E109/DayCount,MAX(TermMonths-$A109+1,1),-D109),IF(G108=0,PMT(E109/DayCount,MAX(TermMonths-$A109+1,1),-D109),G108))))))</f>
        <v/>
      </c>
      <c r="H109" s="32">
        <f>IF(OR(D109&lt;=0,$A109&lt;&gt;J4,J4=0),0,MIN(MAX(0,K4-L4*D109),MAX(0,D109-(G109-F109))))</f>
        <v/>
      </c>
      <c r="I109" s="32">
        <f>IF(D109&lt;=0,0,MIN(D109,(G109-F109)+H109))</f>
        <v/>
      </c>
      <c r="J109" s="32">
        <f>IF(D109&lt;=0,0,MAX(0,D109-I109))</f>
        <v/>
      </c>
      <c r="K109" s="32">
        <f>IF(OR($A109&gt;TermMonths,C5&lt;&gt;"Y"),0,Q108)</f>
        <v/>
      </c>
      <c r="L109" s="31">
        <f>IF(K109&lt;=0,0,IF($A109&lt;=E5,D5,F5))</f>
        <v/>
      </c>
      <c r="M109" s="32">
        <f>IF(K109&lt;=0,0,K109*L109/DayCount)</f>
        <v/>
      </c>
      <c r="N109" s="32">
        <f>IF(K109&lt;=0,0,MIN(K109+M109,IF(G5="InterestOnly",M109,IF(G5="FixedAmount",IF($A109&lt;=E5,H5,I5),IF(OR($A109=1,$A109=E5+1),PMT(L109/DayCount,MAX(TermMonths-$A109+1,1),-K109),IF(N108=0,PMT(L109/DayCount,MAX(TermMonths-$A109+1,1),-K109),N108))))))</f>
        <v/>
      </c>
      <c r="O109" s="32">
        <f>IF(OR(K109&lt;=0,$A109&lt;&gt;J5,J5=0),0,MIN(MAX(0,K5-L5*K109),MAX(0,K109-(N109-M109))))</f>
        <v/>
      </c>
      <c r="P109" s="32">
        <f>IF(K109&lt;=0,0,MIN(K109,(N109-M109)+O109))</f>
        <v/>
      </c>
      <c r="Q109" s="32">
        <f>IF(K109&lt;=0,0,MAX(0,K109-P109))</f>
        <v/>
      </c>
      <c r="R109" s="32">
        <f>IF(OR($A109&gt;TermMonths,C6&lt;&gt;"Y"),0,X108)</f>
        <v/>
      </c>
      <c r="S109" s="31">
        <f>IF(R109&lt;=0,0,IF($A109&lt;=E6,D6,F6))</f>
        <v/>
      </c>
      <c r="T109" s="32">
        <f>IF(R109&lt;=0,0,R109*S109/DayCount)</f>
        <v/>
      </c>
      <c r="U109" s="32">
        <f>IF(R109&lt;=0,0,MIN(R109+T109,IF(G6="InterestOnly",T109,IF(G6="FixedAmount",IF($A109&lt;=E6,H6,I6),IF(OR($A109=1,$A109=E6+1),PMT(S109/DayCount,MAX(TermMonths-$A109+1,1),-R109),IF(U108=0,PMT(S109/DayCount,MAX(TermMonths-$A109+1,1),-R109),U108))))))</f>
        <v/>
      </c>
      <c r="V109" s="32">
        <f>IF(OR(R109&lt;=0,$A109&lt;&gt;J6,J6=0),0,MIN(MAX(0,K6-L6*R109),MAX(0,R109-(U109-T109))))</f>
        <v/>
      </c>
      <c r="W109" s="32">
        <f>IF(R109&lt;=0,0,MIN(R109,(U109-T109)+V109))</f>
        <v/>
      </c>
      <c r="X109" s="32">
        <f>IF(R109&lt;=0,0,MAX(0,R109-W109))</f>
        <v/>
      </c>
      <c r="Y109" s="32">
        <f>IF(OR($A109&gt;TermMonths,C7&lt;&gt;"Y"),0,AE108)</f>
        <v/>
      </c>
      <c r="Z109" s="31">
        <f>IF(Y109&lt;=0,0,IF($A109&lt;=E7,D7,F7))</f>
        <v/>
      </c>
      <c r="AA109" s="32">
        <f>IF(Y109&lt;=0,0,Y109*Z109/DayCount)</f>
        <v/>
      </c>
      <c r="AB109" s="32">
        <f>IF(Y109&lt;=0,0,MIN(Y109+AA109,IF(G7="InterestOnly",AA109,IF(G7="FixedAmount",IF($A109&lt;=E7,H7,I7),IF(OR($A109=1,$A109=E7+1),PMT(Z109/DayCount,MAX(TermMonths-$A109+1,1),-Y109),IF(AB108=0,PMT(Z109/DayCount,MAX(TermMonths-$A109+1,1),-Y109),AB108))))))</f>
        <v/>
      </c>
      <c r="AC109" s="32">
        <f>IF(OR(Y109&lt;=0,$A109&lt;&gt;J7,J7=0),0,MIN(MAX(0,K7-L7*Y109),MAX(0,Y109-(AB109-AA109))))</f>
        <v/>
      </c>
      <c r="AD109" s="32">
        <f>IF(Y109&lt;=0,0,MIN(Y109,(AB109-AA109)+AC109))</f>
        <v/>
      </c>
      <c r="AE109" s="32">
        <f>IF(Y109&lt;=0,0,MAX(0,Y109-AD109))</f>
        <v/>
      </c>
      <c r="AF109" s="32">
        <f>IF(OR($A109&gt;TermMonths,C8&lt;&gt;"Y"),0,AL108)</f>
        <v/>
      </c>
      <c r="AG109" s="31">
        <f>IF(AF109&lt;=0,0,IF($A109&lt;=E8,D8,F8))</f>
        <v/>
      </c>
      <c r="AH109" s="32">
        <f>IF(AF109&lt;=0,0,AF109*AG109/DayCount)</f>
        <v/>
      </c>
      <c r="AI109" s="32">
        <f>IF(AF109&lt;=0,0,MIN(AF109+AH109,IF(G8="InterestOnly",AH109,IF(G8="FixedAmount",IF($A109&lt;=E8,H8,I8),IF(OR($A109=1,$A109=E8+1),PMT(AG109/DayCount,MAX(TermMonths-$A109+1,1),-AF109),IF(AI108=0,PMT(AG109/DayCount,MAX(TermMonths-$A109+1,1),-AF109),AI108))))))</f>
        <v/>
      </c>
      <c r="AJ109" s="32">
        <f>IF(OR(AF109&lt;=0,$A109&lt;&gt;J8,J8=0),0,MIN(MAX(0,K8-L8*AF109),MAX(0,AF109-(AI109-AH109))))</f>
        <v/>
      </c>
      <c r="AK109" s="32">
        <f>IF(AF109&lt;=0,0,MIN(AF109,(AI109-AH109)+AJ109))</f>
        <v/>
      </c>
      <c r="AL109" s="32">
        <f>IF(AF109&lt;=0,0,MAX(0,AF109-AK109))</f>
        <v/>
      </c>
      <c r="AM109" s="32">
        <f>IF(OR($A109&gt;TermMonths,C9&lt;&gt;"Y"),0,AS108)</f>
        <v/>
      </c>
      <c r="AN109" s="31">
        <f>IF(AM109&lt;=0,0,IF($A109&lt;=E9,D9,F9))</f>
        <v/>
      </c>
      <c r="AO109" s="32">
        <f>IF(AM109&lt;=0,0,AM109*AN109/DayCount)</f>
        <v/>
      </c>
      <c r="AP109" s="32">
        <f>IF(AM109&lt;=0,0,MIN(AM109+AO109,IF(G9="InterestOnly",AO109,IF(G9="FixedAmount",IF($A109&lt;=E9,H9,I9),IF(OR($A109=1,$A109=E9+1),PMT(AN109/DayCount,MAX(TermMonths-$A109+1,1),-AM109),IF(AP108=0,PMT(AN109/DayCount,MAX(TermMonths-$A109+1,1),-AM109),AP108))))))</f>
        <v/>
      </c>
      <c r="AQ109" s="32">
        <f>IF(OR(AM109&lt;=0,$A109&lt;&gt;J9,J9=0),0,MIN(MAX(0,K9-L9*AM109),MAX(0,AM109-(AP109-AO109))))</f>
        <v/>
      </c>
      <c r="AR109" s="32">
        <f>IF(AM109&lt;=0,0,MIN(AM109,(AP109-AO109)+AQ109))</f>
        <v/>
      </c>
      <c r="AS109" s="32">
        <f>IF(AM109&lt;=0,0,MAX(0,AM109-AR109))</f>
        <v/>
      </c>
    </row>
    <row r="110">
      <c r="A110" s="33" t="n">
        <v>97</v>
      </c>
      <c r="B110" s="34">
        <f>IF(A110&gt;TermMonths,"",EDATE(StartDate,A110-1))</f>
        <v/>
      </c>
      <c r="C110" s="33">
        <f>IF(B110="","",YEAR(B110))</f>
        <v/>
      </c>
      <c r="D110" s="32">
        <f>IF(OR($A110&gt;TermMonths,C4&lt;&gt;"Y"),0,J109)</f>
        <v/>
      </c>
      <c r="E110" s="31">
        <f>IF(D110&lt;=0,0,IF($A110&lt;=E4,D4,F4))</f>
        <v/>
      </c>
      <c r="F110" s="32">
        <f>IF(D110&lt;=0,0,D110*E110/DayCount)</f>
        <v/>
      </c>
      <c r="G110" s="32">
        <f>IF(D110&lt;=0,0,MIN(D110+F110,IF(G4="InterestOnly",F110,IF(G4="FixedAmount",IF($A110&lt;=E4,H4,I4),IF(OR($A110=1,$A110=E4+1),PMT(E110/DayCount,MAX(TermMonths-$A110+1,1),-D110),IF(G109=0,PMT(E110/DayCount,MAX(TermMonths-$A110+1,1),-D110),G109))))))</f>
        <v/>
      </c>
      <c r="H110" s="32">
        <f>IF(OR(D110&lt;=0,$A110&lt;&gt;J4,J4=0),0,MIN(MAX(0,K4-L4*D110),MAX(0,D110-(G110-F110))))</f>
        <v/>
      </c>
      <c r="I110" s="32">
        <f>IF(D110&lt;=0,0,MIN(D110,(G110-F110)+H110))</f>
        <v/>
      </c>
      <c r="J110" s="32">
        <f>IF(D110&lt;=0,0,MAX(0,D110-I110))</f>
        <v/>
      </c>
      <c r="K110" s="32">
        <f>IF(OR($A110&gt;TermMonths,C5&lt;&gt;"Y"),0,Q109)</f>
        <v/>
      </c>
      <c r="L110" s="31">
        <f>IF(K110&lt;=0,0,IF($A110&lt;=E5,D5,F5))</f>
        <v/>
      </c>
      <c r="M110" s="32">
        <f>IF(K110&lt;=0,0,K110*L110/DayCount)</f>
        <v/>
      </c>
      <c r="N110" s="32">
        <f>IF(K110&lt;=0,0,MIN(K110+M110,IF(G5="InterestOnly",M110,IF(G5="FixedAmount",IF($A110&lt;=E5,H5,I5),IF(OR($A110=1,$A110=E5+1),PMT(L110/DayCount,MAX(TermMonths-$A110+1,1),-K110),IF(N109=0,PMT(L110/DayCount,MAX(TermMonths-$A110+1,1),-K110),N109))))))</f>
        <v/>
      </c>
      <c r="O110" s="32">
        <f>IF(OR(K110&lt;=0,$A110&lt;&gt;J5,J5=0),0,MIN(MAX(0,K5-L5*K110),MAX(0,K110-(N110-M110))))</f>
        <v/>
      </c>
      <c r="P110" s="32">
        <f>IF(K110&lt;=0,0,MIN(K110,(N110-M110)+O110))</f>
        <v/>
      </c>
      <c r="Q110" s="32">
        <f>IF(K110&lt;=0,0,MAX(0,K110-P110))</f>
        <v/>
      </c>
      <c r="R110" s="32">
        <f>IF(OR($A110&gt;TermMonths,C6&lt;&gt;"Y"),0,X109)</f>
        <v/>
      </c>
      <c r="S110" s="31">
        <f>IF(R110&lt;=0,0,IF($A110&lt;=E6,D6,F6))</f>
        <v/>
      </c>
      <c r="T110" s="32">
        <f>IF(R110&lt;=0,0,R110*S110/DayCount)</f>
        <v/>
      </c>
      <c r="U110" s="32">
        <f>IF(R110&lt;=0,0,MIN(R110+T110,IF(G6="InterestOnly",T110,IF(G6="FixedAmount",IF($A110&lt;=E6,H6,I6),IF(OR($A110=1,$A110=E6+1),PMT(S110/DayCount,MAX(TermMonths-$A110+1,1),-R110),IF(U109=0,PMT(S110/DayCount,MAX(TermMonths-$A110+1,1),-R110),U109))))))</f>
        <v/>
      </c>
      <c r="V110" s="32">
        <f>IF(OR(R110&lt;=0,$A110&lt;&gt;J6,J6=0),0,MIN(MAX(0,K6-L6*R110),MAX(0,R110-(U110-T110))))</f>
        <v/>
      </c>
      <c r="W110" s="32">
        <f>IF(R110&lt;=0,0,MIN(R110,(U110-T110)+V110))</f>
        <v/>
      </c>
      <c r="X110" s="32">
        <f>IF(R110&lt;=0,0,MAX(0,R110-W110))</f>
        <v/>
      </c>
      <c r="Y110" s="32">
        <f>IF(OR($A110&gt;TermMonths,C7&lt;&gt;"Y"),0,AE109)</f>
        <v/>
      </c>
      <c r="Z110" s="31">
        <f>IF(Y110&lt;=0,0,IF($A110&lt;=E7,D7,F7))</f>
        <v/>
      </c>
      <c r="AA110" s="32">
        <f>IF(Y110&lt;=0,0,Y110*Z110/DayCount)</f>
        <v/>
      </c>
      <c r="AB110" s="32">
        <f>IF(Y110&lt;=0,0,MIN(Y110+AA110,IF(G7="InterestOnly",AA110,IF(G7="FixedAmount",IF($A110&lt;=E7,H7,I7),IF(OR($A110=1,$A110=E7+1),PMT(Z110/DayCount,MAX(TermMonths-$A110+1,1),-Y110),IF(AB109=0,PMT(Z110/DayCount,MAX(TermMonths-$A110+1,1),-Y110),AB109))))))</f>
        <v/>
      </c>
      <c r="AC110" s="32">
        <f>IF(OR(Y110&lt;=0,$A110&lt;&gt;J7,J7=0),0,MIN(MAX(0,K7-L7*Y110),MAX(0,Y110-(AB110-AA110))))</f>
        <v/>
      </c>
      <c r="AD110" s="32">
        <f>IF(Y110&lt;=0,0,MIN(Y110,(AB110-AA110)+AC110))</f>
        <v/>
      </c>
      <c r="AE110" s="32">
        <f>IF(Y110&lt;=0,0,MAX(0,Y110-AD110))</f>
        <v/>
      </c>
      <c r="AF110" s="32">
        <f>IF(OR($A110&gt;TermMonths,C8&lt;&gt;"Y"),0,AL109)</f>
        <v/>
      </c>
      <c r="AG110" s="31">
        <f>IF(AF110&lt;=0,0,IF($A110&lt;=E8,D8,F8))</f>
        <v/>
      </c>
      <c r="AH110" s="32">
        <f>IF(AF110&lt;=0,0,AF110*AG110/DayCount)</f>
        <v/>
      </c>
      <c r="AI110" s="32">
        <f>IF(AF110&lt;=0,0,MIN(AF110+AH110,IF(G8="InterestOnly",AH110,IF(G8="FixedAmount",IF($A110&lt;=E8,H8,I8),IF(OR($A110=1,$A110=E8+1),PMT(AG110/DayCount,MAX(TermMonths-$A110+1,1),-AF110),IF(AI109=0,PMT(AG110/DayCount,MAX(TermMonths-$A110+1,1),-AF110),AI109))))))</f>
        <v/>
      </c>
      <c r="AJ110" s="32">
        <f>IF(OR(AF110&lt;=0,$A110&lt;&gt;J8,J8=0),0,MIN(MAX(0,K8-L8*AF110),MAX(0,AF110-(AI110-AH110))))</f>
        <v/>
      </c>
      <c r="AK110" s="32">
        <f>IF(AF110&lt;=0,0,MIN(AF110,(AI110-AH110)+AJ110))</f>
        <v/>
      </c>
      <c r="AL110" s="32">
        <f>IF(AF110&lt;=0,0,MAX(0,AF110-AK110))</f>
        <v/>
      </c>
      <c r="AM110" s="32">
        <f>IF(OR($A110&gt;TermMonths,C9&lt;&gt;"Y"),0,AS109)</f>
        <v/>
      </c>
      <c r="AN110" s="31">
        <f>IF(AM110&lt;=0,0,IF($A110&lt;=E9,D9,F9))</f>
        <v/>
      </c>
      <c r="AO110" s="32">
        <f>IF(AM110&lt;=0,0,AM110*AN110/DayCount)</f>
        <v/>
      </c>
      <c r="AP110" s="32">
        <f>IF(AM110&lt;=0,0,MIN(AM110+AO110,IF(G9="InterestOnly",AO110,IF(G9="FixedAmount",IF($A110&lt;=E9,H9,I9),IF(OR($A110=1,$A110=E9+1),PMT(AN110/DayCount,MAX(TermMonths-$A110+1,1),-AM110),IF(AP109=0,PMT(AN110/DayCount,MAX(TermMonths-$A110+1,1),-AM110),AP109))))))</f>
        <v/>
      </c>
      <c r="AQ110" s="32">
        <f>IF(OR(AM110&lt;=0,$A110&lt;&gt;J9,J9=0),0,MIN(MAX(0,K9-L9*AM110),MAX(0,AM110-(AP110-AO110))))</f>
        <v/>
      </c>
      <c r="AR110" s="32">
        <f>IF(AM110&lt;=0,0,MIN(AM110,(AP110-AO110)+AQ110))</f>
        <v/>
      </c>
      <c r="AS110" s="32">
        <f>IF(AM110&lt;=0,0,MAX(0,AM110-AR110))</f>
        <v/>
      </c>
    </row>
    <row r="111">
      <c r="A111" s="33" t="n">
        <v>98</v>
      </c>
      <c r="B111" s="34">
        <f>IF(A111&gt;TermMonths,"",EDATE(StartDate,A111-1))</f>
        <v/>
      </c>
      <c r="C111" s="33">
        <f>IF(B111="","",YEAR(B111))</f>
        <v/>
      </c>
      <c r="D111" s="32">
        <f>IF(OR($A111&gt;TermMonths,C4&lt;&gt;"Y"),0,J110)</f>
        <v/>
      </c>
      <c r="E111" s="31">
        <f>IF(D111&lt;=0,0,IF($A111&lt;=E4,D4,F4))</f>
        <v/>
      </c>
      <c r="F111" s="32">
        <f>IF(D111&lt;=0,0,D111*E111/DayCount)</f>
        <v/>
      </c>
      <c r="G111" s="32">
        <f>IF(D111&lt;=0,0,MIN(D111+F111,IF(G4="InterestOnly",F111,IF(G4="FixedAmount",IF($A111&lt;=E4,H4,I4),IF(OR($A111=1,$A111=E4+1),PMT(E111/DayCount,MAX(TermMonths-$A111+1,1),-D111),IF(G110=0,PMT(E111/DayCount,MAX(TermMonths-$A111+1,1),-D111),G110))))))</f>
        <v/>
      </c>
      <c r="H111" s="32">
        <f>IF(OR(D111&lt;=0,$A111&lt;&gt;J4,J4=0),0,MIN(MAX(0,K4-L4*D111),MAX(0,D111-(G111-F111))))</f>
        <v/>
      </c>
      <c r="I111" s="32">
        <f>IF(D111&lt;=0,0,MIN(D111,(G111-F111)+H111))</f>
        <v/>
      </c>
      <c r="J111" s="32">
        <f>IF(D111&lt;=0,0,MAX(0,D111-I111))</f>
        <v/>
      </c>
      <c r="K111" s="32">
        <f>IF(OR($A111&gt;TermMonths,C5&lt;&gt;"Y"),0,Q110)</f>
        <v/>
      </c>
      <c r="L111" s="31">
        <f>IF(K111&lt;=0,0,IF($A111&lt;=E5,D5,F5))</f>
        <v/>
      </c>
      <c r="M111" s="32">
        <f>IF(K111&lt;=0,0,K111*L111/DayCount)</f>
        <v/>
      </c>
      <c r="N111" s="32">
        <f>IF(K111&lt;=0,0,MIN(K111+M111,IF(G5="InterestOnly",M111,IF(G5="FixedAmount",IF($A111&lt;=E5,H5,I5),IF(OR($A111=1,$A111=E5+1),PMT(L111/DayCount,MAX(TermMonths-$A111+1,1),-K111),IF(N110=0,PMT(L111/DayCount,MAX(TermMonths-$A111+1,1),-K111),N110))))))</f>
        <v/>
      </c>
      <c r="O111" s="32">
        <f>IF(OR(K111&lt;=0,$A111&lt;&gt;J5,J5=0),0,MIN(MAX(0,K5-L5*K111),MAX(0,K111-(N111-M111))))</f>
        <v/>
      </c>
      <c r="P111" s="32">
        <f>IF(K111&lt;=0,0,MIN(K111,(N111-M111)+O111))</f>
        <v/>
      </c>
      <c r="Q111" s="32">
        <f>IF(K111&lt;=0,0,MAX(0,K111-P111))</f>
        <v/>
      </c>
      <c r="R111" s="32">
        <f>IF(OR($A111&gt;TermMonths,C6&lt;&gt;"Y"),0,X110)</f>
        <v/>
      </c>
      <c r="S111" s="31">
        <f>IF(R111&lt;=0,0,IF($A111&lt;=E6,D6,F6))</f>
        <v/>
      </c>
      <c r="T111" s="32">
        <f>IF(R111&lt;=0,0,R111*S111/DayCount)</f>
        <v/>
      </c>
      <c r="U111" s="32">
        <f>IF(R111&lt;=0,0,MIN(R111+T111,IF(G6="InterestOnly",T111,IF(G6="FixedAmount",IF($A111&lt;=E6,H6,I6),IF(OR($A111=1,$A111=E6+1),PMT(S111/DayCount,MAX(TermMonths-$A111+1,1),-R111),IF(U110=0,PMT(S111/DayCount,MAX(TermMonths-$A111+1,1),-R111),U110))))))</f>
        <v/>
      </c>
      <c r="V111" s="32">
        <f>IF(OR(R111&lt;=0,$A111&lt;&gt;J6,J6=0),0,MIN(MAX(0,K6-L6*R111),MAX(0,R111-(U111-T111))))</f>
        <v/>
      </c>
      <c r="W111" s="32">
        <f>IF(R111&lt;=0,0,MIN(R111,(U111-T111)+V111))</f>
        <v/>
      </c>
      <c r="X111" s="32">
        <f>IF(R111&lt;=0,0,MAX(0,R111-W111))</f>
        <v/>
      </c>
      <c r="Y111" s="32">
        <f>IF(OR($A111&gt;TermMonths,C7&lt;&gt;"Y"),0,AE110)</f>
        <v/>
      </c>
      <c r="Z111" s="31">
        <f>IF(Y111&lt;=0,0,IF($A111&lt;=E7,D7,F7))</f>
        <v/>
      </c>
      <c r="AA111" s="32">
        <f>IF(Y111&lt;=0,0,Y111*Z111/DayCount)</f>
        <v/>
      </c>
      <c r="AB111" s="32">
        <f>IF(Y111&lt;=0,0,MIN(Y111+AA111,IF(G7="InterestOnly",AA111,IF(G7="FixedAmount",IF($A111&lt;=E7,H7,I7),IF(OR($A111=1,$A111=E7+1),PMT(Z111/DayCount,MAX(TermMonths-$A111+1,1),-Y111),IF(AB110=0,PMT(Z111/DayCount,MAX(TermMonths-$A111+1,1),-Y111),AB110))))))</f>
        <v/>
      </c>
      <c r="AC111" s="32">
        <f>IF(OR(Y111&lt;=0,$A111&lt;&gt;J7,J7=0),0,MIN(MAX(0,K7-L7*Y111),MAX(0,Y111-(AB111-AA111))))</f>
        <v/>
      </c>
      <c r="AD111" s="32">
        <f>IF(Y111&lt;=0,0,MIN(Y111,(AB111-AA111)+AC111))</f>
        <v/>
      </c>
      <c r="AE111" s="32">
        <f>IF(Y111&lt;=0,0,MAX(0,Y111-AD111))</f>
        <v/>
      </c>
      <c r="AF111" s="32">
        <f>IF(OR($A111&gt;TermMonths,C8&lt;&gt;"Y"),0,AL110)</f>
        <v/>
      </c>
      <c r="AG111" s="31">
        <f>IF(AF111&lt;=0,0,IF($A111&lt;=E8,D8,F8))</f>
        <v/>
      </c>
      <c r="AH111" s="32">
        <f>IF(AF111&lt;=0,0,AF111*AG111/DayCount)</f>
        <v/>
      </c>
      <c r="AI111" s="32">
        <f>IF(AF111&lt;=0,0,MIN(AF111+AH111,IF(G8="InterestOnly",AH111,IF(G8="FixedAmount",IF($A111&lt;=E8,H8,I8),IF(OR($A111=1,$A111=E8+1),PMT(AG111/DayCount,MAX(TermMonths-$A111+1,1),-AF111),IF(AI110=0,PMT(AG111/DayCount,MAX(TermMonths-$A111+1,1),-AF111),AI110))))))</f>
        <v/>
      </c>
      <c r="AJ111" s="32">
        <f>IF(OR(AF111&lt;=0,$A111&lt;&gt;J8,J8=0),0,MIN(MAX(0,K8-L8*AF111),MAX(0,AF111-(AI111-AH111))))</f>
        <v/>
      </c>
      <c r="AK111" s="32">
        <f>IF(AF111&lt;=0,0,MIN(AF111,(AI111-AH111)+AJ111))</f>
        <v/>
      </c>
      <c r="AL111" s="32">
        <f>IF(AF111&lt;=0,0,MAX(0,AF111-AK111))</f>
        <v/>
      </c>
      <c r="AM111" s="32">
        <f>IF(OR($A111&gt;TermMonths,C9&lt;&gt;"Y"),0,AS110)</f>
        <v/>
      </c>
      <c r="AN111" s="31">
        <f>IF(AM111&lt;=0,0,IF($A111&lt;=E9,D9,F9))</f>
        <v/>
      </c>
      <c r="AO111" s="32">
        <f>IF(AM111&lt;=0,0,AM111*AN111/DayCount)</f>
        <v/>
      </c>
      <c r="AP111" s="32">
        <f>IF(AM111&lt;=0,0,MIN(AM111+AO111,IF(G9="InterestOnly",AO111,IF(G9="FixedAmount",IF($A111&lt;=E9,H9,I9),IF(OR($A111=1,$A111=E9+1),PMT(AN111/DayCount,MAX(TermMonths-$A111+1,1),-AM111),IF(AP110=0,PMT(AN111/DayCount,MAX(TermMonths-$A111+1,1),-AM111),AP110))))))</f>
        <v/>
      </c>
      <c r="AQ111" s="32">
        <f>IF(OR(AM111&lt;=0,$A111&lt;&gt;J9,J9=0),0,MIN(MAX(0,K9-L9*AM111),MAX(0,AM111-(AP111-AO111))))</f>
        <v/>
      </c>
      <c r="AR111" s="32">
        <f>IF(AM111&lt;=0,0,MIN(AM111,(AP111-AO111)+AQ111))</f>
        <v/>
      </c>
      <c r="AS111" s="32">
        <f>IF(AM111&lt;=0,0,MAX(0,AM111-AR111))</f>
        <v/>
      </c>
    </row>
    <row r="112">
      <c r="A112" s="33" t="n">
        <v>99</v>
      </c>
      <c r="B112" s="34">
        <f>IF(A112&gt;TermMonths,"",EDATE(StartDate,A112-1))</f>
        <v/>
      </c>
      <c r="C112" s="33">
        <f>IF(B112="","",YEAR(B112))</f>
        <v/>
      </c>
      <c r="D112" s="32">
        <f>IF(OR($A112&gt;TermMonths,C4&lt;&gt;"Y"),0,J111)</f>
        <v/>
      </c>
      <c r="E112" s="31">
        <f>IF(D112&lt;=0,0,IF($A112&lt;=E4,D4,F4))</f>
        <v/>
      </c>
      <c r="F112" s="32">
        <f>IF(D112&lt;=0,0,D112*E112/DayCount)</f>
        <v/>
      </c>
      <c r="G112" s="32">
        <f>IF(D112&lt;=0,0,MIN(D112+F112,IF(G4="InterestOnly",F112,IF(G4="FixedAmount",IF($A112&lt;=E4,H4,I4),IF(OR($A112=1,$A112=E4+1),PMT(E112/DayCount,MAX(TermMonths-$A112+1,1),-D112),IF(G111=0,PMT(E112/DayCount,MAX(TermMonths-$A112+1,1),-D112),G111))))))</f>
        <v/>
      </c>
      <c r="H112" s="32">
        <f>IF(OR(D112&lt;=0,$A112&lt;&gt;J4,J4=0),0,MIN(MAX(0,K4-L4*D112),MAX(0,D112-(G112-F112))))</f>
        <v/>
      </c>
      <c r="I112" s="32">
        <f>IF(D112&lt;=0,0,MIN(D112,(G112-F112)+H112))</f>
        <v/>
      </c>
      <c r="J112" s="32">
        <f>IF(D112&lt;=0,0,MAX(0,D112-I112))</f>
        <v/>
      </c>
      <c r="K112" s="32">
        <f>IF(OR($A112&gt;TermMonths,C5&lt;&gt;"Y"),0,Q111)</f>
        <v/>
      </c>
      <c r="L112" s="31">
        <f>IF(K112&lt;=0,0,IF($A112&lt;=E5,D5,F5))</f>
        <v/>
      </c>
      <c r="M112" s="32">
        <f>IF(K112&lt;=0,0,K112*L112/DayCount)</f>
        <v/>
      </c>
      <c r="N112" s="32">
        <f>IF(K112&lt;=0,0,MIN(K112+M112,IF(G5="InterestOnly",M112,IF(G5="FixedAmount",IF($A112&lt;=E5,H5,I5),IF(OR($A112=1,$A112=E5+1),PMT(L112/DayCount,MAX(TermMonths-$A112+1,1),-K112),IF(N111=0,PMT(L112/DayCount,MAX(TermMonths-$A112+1,1),-K112),N111))))))</f>
        <v/>
      </c>
      <c r="O112" s="32">
        <f>IF(OR(K112&lt;=0,$A112&lt;&gt;J5,J5=0),0,MIN(MAX(0,K5-L5*K112),MAX(0,K112-(N112-M112))))</f>
        <v/>
      </c>
      <c r="P112" s="32">
        <f>IF(K112&lt;=0,0,MIN(K112,(N112-M112)+O112))</f>
        <v/>
      </c>
      <c r="Q112" s="32">
        <f>IF(K112&lt;=0,0,MAX(0,K112-P112))</f>
        <v/>
      </c>
      <c r="R112" s="32">
        <f>IF(OR($A112&gt;TermMonths,C6&lt;&gt;"Y"),0,X111)</f>
        <v/>
      </c>
      <c r="S112" s="31">
        <f>IF(R112&lt;=0,0,IF($A112&lt;=E6,D6,F6))</f>
        <v/>
      </c>
      <c r="T112" s="32">
        <f>IF(R112&lt;=0,0,R112*S112/DayCount)</f>
        <v/>
      </c>
      <c r="U112" s="32">
        <f>IF(R112&lt;=0,0,MIN(R112+T112,IF(G6="InterestOnly",T112,IF(G6="FixedAmount",IF($A112&lt;=E6,H6,I6),IF(OR($A112=1,$A112=E6+1),PMT(S112/DayCount,MAX(TermMonths-$A112+1,1),-R112),IF(U111=0,PMT(S112/DayCount,MAX(TermMonths-$A112+1,1),-R112),U111))))))</f>
        <v/>
      </c>
      <c r="V112" s="32">
        <f>IF(OR(R112&lt;=0,$A112&lt;&gt;J6,J6=0),0,MIN(MAX(0,K6-L6*R112),MAX(0,R112-(U112-T112))))</f>
        <v/>
      </c>
      <c r="W112" s="32">
        <f>IF(R112&lt;=0,0,MIN(R112,(U112-T112)+V112))</f>
        <v/>
      </c>
      <c r="X112" s="32">
        <f>IF(R112&lt;=0,0,MAX(0,R112-W112))</f>
        <v/>
      </c>
      <c r="Y112" s="32">
        <f>IF(OR($A112&gt;TermMonths,C7&lt;&gt;"Y"),0,AE111)</f>
        <v/>
      </c>
      <c r="Z112" s="31">
        <f>IF(Y112&lt;=0,0,IF($A112&lt;=E7,D7,F7))</f>
        <v/>
      </c>
      <c r="AA112" s="32">
        <f>IF(Y112&lt;=0,0,Y112*Z112/DayCount)</f>
        <v/>
      </c>
      <c r="AB112" s="32">
        <f>IF(Y112&lt;=0,0,MIN(Y112+AA112,IF(G7="InterestOnly",AA112,IF(G7="FixedAmount",IF($A112&lt;=E7,H7,I7),IF(OR($A112=1,$A112=E7+1),PMT(Z112/DayCount,MAX(TermMonths-$A112+1,1),-Y112),IF(AB111=0,PMT(Z112/DayCount,MAX(TermMonths-$A112+1,1),-Y112),AB111))))))</f>
        <v/>
      </c>
      <c r="AC112" s="32">
        <f>IF(OR(Y112&lt;=0,$A112&lt;&gt;J7,J7=0),0,MIN(MAX(0,K7-L7*Y112),MAX(0,Y112-(AB112-AA112))))</f>
        <v/>
      </c>
      <c r="AD112" s="32">
        <f>IF(Y112&lt;=0,0,MIN(Y112,(AB112-AA112)+AC112))</f>
        <v/>
      </c>
      <c r="AE112" s="32">
        <f>IF(Y112&lt;=0,0,MAX(0,Y112-AD112))</f>
        <v/>
      </c>
      <c r="AF112" s="32">
        <f>IF(OR($A112&gt;TermMonths,C8&lt;&gt;"Y"),0,AL111)</f>
        <v/>
      </c>
      <c r="AG112" s="31">
        <f>IF(AF112&lt;=0,0,IF($A112&lt;=E8,D8,F8))</f>
        <v/>
      </c>
      <c r="AH112" s="32">
        <f>IF(AF112&lt;=0,0,AF112*AG112/DayCount)</f>
        <v/>
      </c>
      <c r="AI112" s="32">
        <f>IF(AF112&lt;=0,0,MIN(AF112+AH112,IF(G8="InterestOnly",AH112,IF(G8="FixedAmount",IF($A112&lt;=E8,H8,I8),IF(OR($A112=1,$A112=E8+1),PMT(AG112/DayCount,MAX(TermMonths-$A112+1,1),-AF112),IF(AI111=0,PMT(AG112/DayCount,MAX(TermMonths-$A112+1,1),-AF112),AI111))))))</f>
        <v/>
      </c>
      <c r="AJ112" s="32">
        <f>IF(OR(AF112&lt;=0,$A112&lt;&gt;J8,J8=0),0,MIN(MAX(0,K8-L8*AF112),MAX(0,AF112-(AI112-AH112))))</f>
        <v/>
      </c>
      <c r="AK112" s="32">
        <f>IF(AF112&lt;=0,0,MIN(AF112,(AI112-AH112)+AJ112))</f>
        <v/>
      </c>
      <c r="AL112" s="32">
        <f>IF(AF112&lt;=0,0,MAX(0,AF112-AK112))</f>
        <v/>
      </c>
      <c r="AM112" s="32">
        <f>IF(OR($A112&gt;TermMonths,C9&lt;&gt;"Y"),0,AS111)</f>
        <v/>
      </c>
      <c r="AN112" s="31">
        <f>IF(AM112&lt;=0,0,IF($A112&lt;=E9,D9,F9))</f>
        <v/>
      </c>
      <c r="AO112" s="32">
        <f>IF(AM112&lt;=0,0,AM112*AN112/DayCount)</f>
        <v/>
      </c>
      <c r="AP112" s="32">
        <f>IF(AM112&lt;=0,0,MIN(AM112+AO112,IF(G9="InterestOnly",AO112,IF(G9="FixedAmount",IF($A112&lt;=E9,H9,I9),IF(OR($A112=1,$A112=E9+1),PMT(AN112/DayCount,MAX(TermMonths-$A112+1,1),-AM112),IF(AP111=0,PMT(AN112/DayCount,MAX(TermMonths-$A112+1,1),-AM112),AP111))))))</f>
        <v/>
      </c>
      <c r="AQ112" s="32">
        <f>IF(OR(AM112&lt;=0,$A112&lt;&gt;J9,J9=0),0,MIN(MAX(0,K9-L9*AM112),MAX(0,AM112-(AP112-AO112))))</f>
        <v/>
      </c>
      <c r="AR112" s="32">
        <f>IF(AM112&lt;=0,0,MIN(AM112,(AP112-AO112)+AQ112))</f>
        <v/>
      </c>
      <c r="AS112" s="32">
        <f>IF(AM112&lt;=0,0,MAX(0,AM112-AR112))</f>
        <v/>
      </c>
    </row>
    <row r="113">
      <c r="A113" s="33" t="n">
        <v>100</v>
      </c>
      <c r="B113" s="34">
        <f>IF(A113&gt;TermMonths,"",EDATE(StartDate,A113-1))</f>
        <v/>
      </c>
      <c r="C113" s="33">
        <f>IF(B113="","",YEAR(B113))</f>
        <v/>
      </c>
      <c r="D113" s="32">
        <f>IF(OR($A113&gt;TermMonths,C4&lt;&gt;"Y"),0,J112)</f>
        <v/>
      </c>
      <c r="E113" s="31">
        <f>IF(D113&lt;=0,0,IF($A113&lt;=E4,D4,F4))</f>
        <v/>
      </c>
      <c r="F113" s="32">
        <f>IF(D113&lt;=0,0,D113*E113/DayCount)</f>
        <v/>
      </c>
      <c r="G113" s="32">
        <f>IF(D113&lt;=0,0,MIN(D113+F113,IF(G4="InterestOnly",F113,IF(G4="FixedAmount",IF($A113&lt;=E4,H4,I4),IF(OR($A113=1,$A113=E4+1),PMT(E113/DayCount,MAX(TermMonths-$A113+1,1),-D113),IF(G112=0,PMT(E113/DayCount,MAX(TermMonths-$A113+1,1),-D113),G112))))))</f>
        <v/>
      </c>
      <c r="H113" s="32">
        <f>IF(OR(D113&lt;=0,$A113&lt;&gt;J4,J4=0),0,MIN(MAX(0,K4-L4*D113),MAX(0,D113-(G113-F113))))</f>
        <v/>
      </c>
      <c r="I113" s="32">
        <f>IF(D113&lt;=0,0,MIN(D113,(G113-F113)+H113))</f>
        <v/>
      </c>
      <c r="J113" s="32">
        <f>IF(D113&lt;=0,0,MAX(0,D113-I113))</f>
        <v/>
      </c>
      <c r="K113" s="32">
        <f>IF(OR($A113&gt;TermMonths,C5&lt;&gt;"Y"),0,Q112)</f>
        <v/>
      </c>
      <c r="L113" s="31">
        <f>IF(K113&lt;=0,0,IF($A113&lt;=E5,D5,F5))</f>
        <v/>
      </c>
      <c r="M113" s="32">
        <f>IF(K113&lt;=0,0,K113*L113/DayCount)</f>
        <v/>
      </c>
      <c r="N113" s="32">
        <f>IF(K113&lt;=0,0,MIN(K113+M113,IF(G5="InterestOnly",M113,IF(G5="FixedAmount",IF($A113&lt;=E5,H5,I5),IF(OR($A113=1,$A113=E5+1),PMT(L113/DayCount,MAX(TermMonths-$A113+1,1),-K113),IF(N112=0,PMT(L113/DayCount,MAX(TermMonths-$A113+1,1),-K113),N112))))))</f>
        <v/>
      </c>
      <c r="O113" s="32">
        <f>IF(OR(K113&lt;=0,$A113&lt;&gt;J5,J5=0),0,MIN(MAX(0,K5-L5*K113),MAX(0,K113-(N113-M113))))</f>
        <v/>
      </c>
      <c r="P113" s="32">
        <f>IF(K113&lt;=0,0,MIN(K113,(N113-M113)+O113))</f>
        <v/>
      </c>
      <c r="Q113" s="32">
        <f>IF(K113&lt;=0,0,MAX(0,K113-P113))</f>
        <v/>
      </c>
      <c r="R113" s="32">
        <f>IF(OR($A113&gt;TermMonths,C6&lt;&gt;"Y"),0,X112)</f>
        <v/>
      </c>
      <c r="S113" s="31">
        <f>IF(R113&lt;=0,0,IF($A113&lt;=E6,D6,F6))</f>
        <v/>
      </c>
      <c r="T113" s="32">
        <f>IF(R113&lt;=0,0,R113*S113/DayCount)</f>
        <v/>
      </c>
      <c r="U113" s="32">
        <f>IF(R113&lt;=0,0,MIN(R113+T113,IF(G6="InterestOnly",T113,IF(G6="FixedAmount",IF($A113&lt;=E6,H6,I6),IF(OR($A113=1,$A113=E6+1),PMT(S113/DayCount,MAX(TermMonths-$A113+1,1),-R113),IF(U112=0,PMT(S113/DayCount,MAX(TermMonths-$A113+1,1),-R113),U112))))))</f>
        <v/>
      </c>
      <c r="V113" s="32">
        <f>IF(OR(R113&lt;=0,$A113&lt;&gt;J6,J6=0),0,MIN(MAX(0,K6-L6*R113),MAX(0,R113-(U113-T113))))</f>
        <v/>
      </c>
      <c r="W113" s="32">
        <f>IF(R113&lt;=0,0,MIN(R113,(U113-T113)+V113))</f>
        <v/>
      </c>
      <c r="X113" s="32">
        <f>IF(R113&lt;=0,0,MAX(0,R113-W113))</f>
        <v/>
      </c>
      <c r="Y113" s="32">
        <f>IF(OR($A113&gt;TermMonths,C7&lt;&gt;"Y"),0,AE112)</f>
        <v/>
      </c>
      <c r="Z113" s="31">
        <f>IF(Y113&lt;=0,0,IF($A113&lt;=E7,D7,F7))</f>
        <v/>
      </c>
      <c r="AA113" s="32">
        <f>IF(Y113&lt;=0,0,Y113*Z113/DayCount)</f>
        <v/>
      </c>
      <c r="AB113" s="32">
        <f>IF(Y113&lt;=0,0,MIN(Y113+AA113,IF(G7="InterestOnly",AA113,IF(G7="FixedAmount",IF($A113&lt;=E7,H7,I7),IF(OR($A113=1,$A113=E7+1),PMT(Z113/DayCount,MAX(TermMonths-$A113+1,1),-Y113),IF(AB112=0,PMT(Z113/DayCount,MAX(TermMonths-$A113+1,1),-Y113),AB112))))))</f>
        <v/>
      </c>
      <c r="AC113" s="32">
        <f>IF(OR(Y113&lt;=0,$A113&lt;&gt;J7,J7=0),0,MIN(MAX(0,K7-L7*Y113),MAX(0,Y113-(AB113-AA113))))</f>
        <v/>
      </c>
      <c r="AD113" s="32">
        <f>IF(Y113&lt;=0,0,MIN(Y113,(AB113-AA113)+AC113))</f>
        <v/>
      </c>
      <c r="AE113" s="32">
        <f>IF(Y113&lt;=0,0,MAX(0,Y113-AD113))</f>
        <v/>
      </c>
      <c r="AF113" s="32">
        <f>IF(OR($A113&gt;TermMonths,C8&lt;&gt;"Y"),0,AL112)</f>
        <v/>
      </c>
      <c r="AG113" s="31">
        <f>IF(AF113&lt;=0,0,IF($A113&lt;=E8,D8,F8))</f>
        <v/>
      </c>
      <c r="AH113" s="32">
        <f>IF(AF113&lt;=0,0,AF113*AG113/DayCount)</f>
        <v/>
      </c>
      <c r="AI113" s="32">
        <f>IF(AF113&lt;=0,0,MIN(AF113+AH113,IF(G8="InterestOnly",AH113,IF(G8="FixedAmount",IF($A113&lt;=E8,H8,I8),IF(OR($A113=1,$A113=E8+1),PMT(AG113/DayCount,MAX(TermMonths-$A113+1,1),-AF113),IF(AI112=0,PMT(AG113/DayCount,MAX(TermMonths-$A113+1,1),-AF113),AI112))))))</f>
        <v/>
      </c>
      <c r="AJ113" s="32">
        <f>IF(OR(AF113&lt;=0,$A113&lt;&gt;J8,J8=0),0,MIN(MAX(0,K8-L8*AF113),MAX(0,AF113-(AI113-AH113))))</f>
        <v/>
      </c>
      <c r="AK113" s="32">
        <f>IF(AF113&lt;=0,0,MIN(AF113,(AI113-AH113)+AJ113))</f>
        <v/>
      </c>
      <c r="AL113" s="32">
        <f>IF(AF113&lt;=0,0,MAX(0,AF113-AK113))</f>
        <v/>
      </c>
      <c r="AM113" s="32">
        <f>IF(OR($A113&gt;TermMonths,C9&lt;&gt;"Y"),0,AS112)</f>
        <v/>
      </c>
      <c r="AN113" s="31">
        <f>IF(AM113&lt;=0,0,IF($A113&lt;=E9,D9,F9))</f>
        <v/>
      </c>
      <c r="AO113" s="32">
        <f>IF(AM113&lt;=0,0,AM113*AN113/DayCount)</f>
        <v/>
      </c>
      <c r="AP113" s="32">
        <f>IF(AM113&lt;=0,0,MIN(AM113+AO113,IF(G9="InterestOnly",AO113,IF(G9="FixedAmount",IF($A113&lt;=E9,H9,I9),IF(OR($A113=1,$A113=E9+1),PMT(AN113/DayCount,MAX(TermMonths-$A113+1,1),-AM113),IF(AP112=0,PMT(AN113/DayCount,MAX(TermMonths-$A113+1,1),-AM113),AP112))))))</f>
        <v/>
      </c>
      <c r="AQ113" s="32">
        <f>IF(OR(AM113&lt;=0,$A113&lt;&gt;J9,J9=0),0,MIN(MAX(0,K9-L9*AM113),MAX(0,AM113-(AP113-AO113))))</f>
        <v/>
      </c>
      <c r="AR113" s="32">
        <f>IF(AM113&lt;=0,0,MIN(AM113,(AP113-AO113)+AQ113))</f>
        <v/>
      </c>
      <c r="AS113" s="32">
        <f>IF(AM113&lt;=0,0,MAX(0,AM113-AR113))</f>
        <v/>
      </c>
    </row>
    <row r="114">
      <c r="A114" s="33" t="n">
        <v>101</v>
      </c>
      <c r="B114" s="34">
        <f>IF(A114&gt;TermMonths,"",EDATE(StartDate,A114-1))</f>
        <v/>
      </c>
      <c r="C114" s="33">
        <f>IF(B114="","",YEAR(B114))</f>
        <v/>
      </c>
      <c r="D114" s="32">
        <f>IF(OR($A114&gt;TermMonths,C4&lt;&gt;"Y"),0,J113)</f>
        <v/>
      </c>
      <c r="E114" s="31">
        <f>IF(D114&lt;=0,0,IF($A114&lt;=E4,D4,F4))</f>
        <v/>
      </c>
      <c r="F114" s="32">
        <f>IF(D114&lt;=0,0,D114*E114/DayCount)</f>
        <v/>
      </c>
      <c r="G114" s="32">
        <f>IF(D114&lt;=0,0,MIN(D114+F114,IF(G4="InterestOnly",F114,IF(G4="FixedAmount",IF($A114&lt;=E4,H4,I4),IF(OR($A114=1,$A114=E4+1),PMT(E114/DayCount,MAX(TermMonths-$A114+1,1),-D114),IF(G113=0,PMT(E114/DayCount,MAX(TermMonths-$A114+1,1),-D114),G113))))))</f>
        <v/>
      </c>
      <c r="H114" s="32">
        <f>IF(OR(D114&lt;=0,$A114&lt;&gt;J4,J4=0),0,MIN(MAX(0,K4-L4*D114),MAX(0,D114-(G114-F114))))</f>
        <v/>
      </c>
      <c r="I114" s="32">
        <f>IF(D114&lt;=0,0,MIN(D114,(G114-F114)+H114))</f>
        <v/>
      </c>
      <c r="J114" s="32">
        <f>IF(D114&lt;=0,0,MAX(0,D114-I114))</f>
        <v/>
      </c>
      <c r="K114" s="32">
        <f>IF(OR($A114&gt;TermMonths,C5&lt;&gt;"Y"),0,Q113)</f>
        <v/>
      </c>
      <c r="L114" s="31">
        <f>IF(K114&lt;=0,0,IF($A114&lt;=E5,D5,F5))</f>
        <v/>
      </c>
      <c r="M114" s="32">
        <f>IF(K114&lt;=0,0,K114*L114/DayCount)</f>
        <v/>
      </c>
      <c r="N114" s="32">
        <f>IF(K114&lt;=0,0,MIN(K114+M114,IF(G5="InterestOnly",M114,IF(G5="FixedAmount",IF($A114&lt;=E5,H5,I5),IF(OR($A114=1,$A114=E5+1),PMT(L114/DayCount,MAX(TermMonths-$A114+1,1),-K114),IF(N113=0,PMT(L114/DayCount,MAX(TermMonths-$A114+1,1),-K114),N113))))))</f>
        <v/>
      </c>
      <c r="O114" s="32">
        <f>IF(OR(K114&lt;=0,$A114&lt;&gt;J5,J5=0),0,MIN(MAX(0,K5-L5*K114),MAX(0,K114-(N114-M114))))</f>
        <v/>
      </c>
      <c r="P114" s="32">
        <f>IF(K114&lt;=0,0,MIN(K114,(N114-M114)+O114))</f>
        <v/>
      </c>
      <c r="Q114" s="32">
        <f>IF(K114&lt;=0,0,MAX(0,K114-P114))</f>
        <v/>
      </c>
      <c r="R114" s="32">
        <f>IF(OR($A114&gt;TermMonths,C6&lt;&gt;"Y"),0,X113)</f>
        <v/>
      </c>
      <c r="S114" s="31">
        <f>IF(R114&lt;=0,0,IF($A114&lt;=E6,D6,F6))</f>
        <v/>
      </c>
      <c r="T114" s="32">
        <f>IF(R114&lt;=0,0,R114*S114/DayCount)</f>
        <v/>
      </c>
      <c r="U114" s="32">
        <f>IF(R114&lt;=0,0,MIN(R114+T114,IF(G6="InterestOnly",T114,IF(G6="FixedAmount",IF($A114&lt;=E6,H6,I6),IF(OR($A114=1,$A114=E6+1),PMT(S114/DayCount,MAX(TermMonths-$A114+1,1),-R114),IF(U113=0,PMT(S114/DayCount,MAX(TermMonths-$A114+1,1),-R114),U113))))))</f>
        <v/>
      </c>
      <c r="V114" s="32">
        <f>IF(OR(R114&lt;=0,$A114&lt;&gt;J6,J6=0),0,MIN(MAX(0,K6-L6*R114),MAX(0,R114-(U114-T114))))</f>
        <v/>
      </c>
      <c r="W114" s="32">
        <f>IF(R114&lt;=0,0,MIN(R114,(U114-T114)+V114))</f>
        <v/>
      </c>
      <c r="X114" s="32">
        <f>IF(R114&lt;=0,0,MAX(0,R114-W114))</f>
        <v/>
      </c>
      <c r="Y114" s="32">
        <f>IF(OR($A114&gt;TermMonths,C7&lt;&gt;"Y"),0,AE113)</f>
        <v/>
      </c>
      <c r="Z114" s="31">
        <f>IF(Y114&lt;=0,0,IF($A114&lt;=E7,D7,F7))</f>
        <v/>
      </c>
      <c r="AA114" s="32">
        <f>IF(Y114&lt;=0,0,Y114*Z114/DayCount)</f>
        <v/>
      </c>
      <c r="AB114" s="32">
        <f>IF(Y114&lt;=0,0,MIN(Y114+AA114,IF(G7="InterestOnly",AA114,IF(G7="FixedAmount",IF($A114&lt;=E7,H7,I7),IF(OR($A114=1,$A114=E7+1),PMT(Z114/DayCount,MAX(TermMonths-$A114+1,1),-Y114),IF(AB113=0,PMT(Z114/DayCount,MAX(TermMonths-$A114+1,1),-Y114),AB113))))))</f>
        <v/>
      </c>
      <c r="AC114" s="32">
        <f>IF(OR(Y114&lt;=0,$A114&lt;&gt;J7,J7=0),0,MIN(MAX(0,K7-L7*Y114),MAX(0,Y114-(AB114-AA114))))</f>
        <v/>
      </c>
      <c r="AD114" s="32">
        <f>IF(Y114&lt;=0,0,MIN(Y114,(AB114-AA114)+AC114))</f>
        <v/>
      </c>
      <c r="AE114" s="32">
        <f>IF(Y114&lt;=0,0,MAX(0,Y114-AD114))</f>
        <v/>
      </c>
      <c r="AF114" s="32">
        <f>IF(OR($A114&gt;TermMonths,C8&lt;&gt;"Y"),0,AL113)</f>
        <v/>
      </c>
      <c r="AG114" s="31">
        <f>IF(AF114&lt;=0,0,IF($A114&lt;=E8,D8,F8))</f>
        <v/>
      </c>
      <c r="AH114" s="32">
        <f>IF(AF114&lt;=0,0,AF114*AG114/DayCount)</f>
        <v/>
      </c>
      <c r="AI114" s="32">
        <f>IF(AF114&lt;=0,0,MIN(AF114+AH114,IF(G8="InterestOnly",AH114,IF(G8="FixedAmount",IF($A114&lt;=E8,H8,I8),IF(OR($A114=1,$A114=E8+1),PMT(AG114/DayCount,MAX(TermMonths-$A114+1,1),-AF114),IF(AI113=0,PMT(AG114/DayCount,MAX(TermMonths-$A114+1,1),-AF114),AI113))))))</f>
        <v/>
      </c>
      <c r="AJ114" s="32">
        <f>IF(OR(AF114&lt;=0,$A114&lt;&gt;J8,J8=0),0,MIN(MAX(0,K8-L8*AF114),MAX(0,AF114-(AI114-AH114))))</f>
        <v/>
      </c>
      <c r="AK114" s="32">
        <f>IF(AF114&lt;=0,0,MIN(AF114,(AI114-AH114)+AJ114))</f>
        <v/>
      </c>
      <c r="AL114" s="32">
        <f>IF(AF114&lt;=0,0,MAX(0,AF114-AK114))</f>
        <v/>
      </c>
      <c r="AM114" s="32">
        <f>IF(OR($A114&gt;TermMonths,C9&lt;&gt;"Y"),0,AS113)</f>
        <v/>
      </c>
      <c r="AN114" s="31">
        <f>IF(AM114&lt;=0,0,IF($A114&lt;=E9,D9,F9))</f>
        <v/>
      </c>
      <c r="AO114" s="32">
        <f>IF(AM114&lt;=0,0,AM114*AN114/DayCount)</f>
        <v/>
      </c>
      <c r="AP114" s="32">
        <f>IF(AM114&lt;=0,0,MIN(AM114+AO114,IF(G9="InterestOnly",AO114,IF(G9="FixedAmount",IF($A114&lt;=E9,H9,I9),IF(OR($A114=1,$A114=E9+1),PMT(AN114/DayCount,MAX(TermMonths-$A114+1,1),-AM114),IF(AP113=0,PMT(AN114/DayCount,MAX(TermMonths-$A114+1,1),-AM114),AP113))))))</f>
        <v/>
      </c>
      <c r="AQ114" s="32">
        <f>IF(OR(AM114&lt;=0,$A114&lt;&gt;J9,J9=0),0,MIN(MAX(0,K9-L9*AM114),MAX(0,AM114-(AP114-AO114))))</f>
        <v/>
      </c>
      <c r="AR114" s="32">
        <f>IF(AM114&lt;=0,0,MIN(AM114,(AP114-AO114)+AQ114))</f>
        <v/>
      </c>
      <c r="AS114" s="32">
        <f>IF(AM114&lt;=0,0,MAX(0,AM114-AR114))</f>
        <v/>
      </c>
    </row>
    <row r="115">
      <c r="A115" s="33" t="n">
        <v>102</v>
      </c>
      <c r="B115" s="34">
        <f>IF(A115&gt;TermMonths,"",EDATE(StartDate,A115-1))</f>
        <v/>
      </c>
      <c r="C115" s="33">
        <f>IF(B115="","",YEAR(B115))</f>
        <v/>
      </c>
      <c r="D115" s="32">
        <f>IF(OR($A115&gt;TermMonths,C4&lt;&gt;"Y"),0,J114)</f>
        <v/>
      </c>
      <c r="E115" s="31">
        <f>IF(D115&lt;=0,0,IF($A115&lt;=E4,D4,F4))</f>
        <v/>
      </c>
      <c r="F115" s="32">
        <f>IF(D115&lt;=0,0,D115*E115/DayCount)</f>
        <v/>
      </c>
      <c r="G115" s="32">
        <f>IF(D115&lt;=0,0,MIN(D115+F115,IF(G4="InterestOnly",F115,IF(G4="FixedAmount",IF($A115&lt;=E4,H4,I4),IF(OR($A115=1,$A115=E4+1),PMT(E115/DayCount,MAX(TermMonths-$A115+1,1),-D115),IF(G114=0,PMT(E115/DayCount,MAX(TermMonths-$A115+1,1),-D115),G114))))))</f>
        <v/>
      </c>
      <c r="H115" s="32">
        <f>IF(OR(D115&lt;=0,$A115&lt;&gt;J4,J4=0),0,MIN(MAX(0,K4-L4*D115),MAX(0,D115-(G115-F115))))</f>
        <v/>
      </c>
      <c r="I115" s="32">
        <f>IF(D115&lt;=0,0,MIN(D115,(G115-F115)+H115))</f>
        <v/>
      </c>
      <c r="J115" s="32">
        <f>IF(D115&lt;=0,0,MAX(0,D115-I115))</f>
        <v/>
      </c>
      <c r="K115" s="32">
        <f>IF(OR($A115&gt;TermMonths,C5&lt;&gt;"Y"),0,Q114)</f>
        <v/>
      </c>
      <c r="L115" s="31">
        <f>IF(K115&lt;=0,0,IF($A115&lt;=E5,D5,F5))</f>
        <v/>
      </c>
      <c r="M115" s="32">
        <f>IF(K115&lt;=0,0,K115*L115/DayCount)</f>
        <v/>
      </c>
      <c r="N115" s="32">
        <f>IF(K115&lt;=0,0,MIN(K115+M115,IF(G5="InterestOnly",M115,IF(G5="FixedAmount",IF($A115&lt;=E5,H5,I5),IF(OR($A115=1,$A115=E5+1),PMT(L115/DayCount,MAX(TermMonths-$A115+1,1),-K115),IF(N114=0,PMT(L115/DayCount,MAX(TermMonths-$A115+1,1),-K115),N114))))))</f>
        <v/>
      </c>
      <c r="O115" s="32">
        <f>IF(OR(K115&lt;=0,$A115&lt;&gt;J5,J5=0),0,MIN(MAX(0,K5-L5*K115),MAX(0,K115-(N115-M115))))</f>
        <v/>
      </c>
      <c r="P115" s="32">
        <f>IF(K115&lt;=0,0,MIN(K115,(N115-M115)+O115))</f>
        <v/>
      </c>
      <c r="Q115" s="32">
        <f>IF(K115&lt;=0,0,MAX(0,K115-P115))</f>
        <v/>
      </c>
      <c r="R115" s="32">
        <f>IF(OR($A115&gt;TermMonths,C6&lt;&gt;"Y"),0,X114)</f>
        <v/>
      </c>
      <c r="S115" s="31">
        <f>IF(R115&lt;=0,0,IF($A115&lt;=E6,D6,F6))</f>
        <v/>
      </c>
      <c r="T115" s="32">
        <f>IF(R115&lt;=0,0,R115*S115/DayCount)</f>
        <v/>
      </c>
      <c r="U115" s="32">
        <f>IF(R115&lt;=0,0,MIN(R115+T115,IF(G6="InterestOnly",T115,IF(G6="FixedAmount",IF($A115&lt;=E6,H6,I6),IF(OR($A115=1,$A115=E6+1),PMT(S115/DayCount,MAX(TermMonths-$A115+1,1),-R115),IF(U114=0,PMT(S115/DayCount,MAX(TermMonths-$A115+1,1),-R115),U114))))))</f>
        <v/>
      </c>
      <c r="V115" s="32">
        <f>IF(OR(R115&lt;=0,$A115&lt;&gt;J6,J6=0),0,MIN(MAX(0,K6-L6*R115),MAX(0,R115-(U115-T115))))</f>
        <v/>
      </c>
      <c r="W115" s="32">
        <f>IF(R115&lt;=0,0,MIN(R115,(U115-T115)+V115))</f>
        <v/>
      </c>
      <c r="X115" s="32">
        <f>IF(R115&lt;=0,0,MAX(0,R115-W115))</f>
        <v/>
      </c>
      <c r="Y115" s="32">
        <f>IF(OR($A115&gt;TermMonths,C7&lt;&gt;"Y"),0,AE114)</f>
        <v/>
      </c>
      <c r="Z115" s="31">
        <f>IF(Y115&lt;=0,0,IF($A115&lt;=E7,D7,F7))</f>
        <v/>
      </c>
      <c r="AA115" s="32">
        <f>IF(Y115&lt;=0,0,Y115*Z115/DayCount)</f>
        <v/>
      </c>
      <c r="AB115" s="32">
        <f>IF(Y115&lt;=0,0,MIN(Y115+AA115,IF(G7="InterestOnly",AA115,IF(G7="FixedAmount",IF($A115&lt;=E7,H7,I7),IF(OR($A115=1,$A115=E7+1),PMT(Z115/DayCount,MAX(TermMonths-$A115+1,1),-Y115),IF(AB114=0,PMT(Z115/DayCount,MAX(TermMonths-$A115+1,1),-Y115),AB114))))))</f>
        <v/>
      </c>
      <c r="AC115" s="32">
        <f>IF(OR(Y115&lt;=0,$A115&lt;&gt;J7,J7=0),0,MIN(MAX(0,K7-L7*Y115),MAX(0,Y115-(AB115-AA115))))</f>
        <v/>
      </c>
      <c r="AD115" s="32">
        <f>IF(Y115&lt;=0,0,MIN(Y115,(AB115-AA115)+AC115))</f>
        <v/>
      </c>
      <c r="AE115" s="32">
        <f>IF(Y115&lt;=0,0,MAX(0,Y115-AD115))</f>
        <v/>
      </c>
      <c r="AF115" s="32">
        <f>IF(OR($A115&gt;TermMonths,C8&lt;&gt;"Y"),0,AL114)</f>
        <v/>
      </c>
      <c r="AG115" s="31">
        <f>IF(AF115&lt;=0,0,IF($A115&lt;=E8,D8,F8))</f>
        <v/>
      </c>
      <c r="AH115" s="32">
        <f>IF(AF115&lt;=0,0,AF115*AG115/DayCount)</f>
        <v/>
      </c>
      <c r="AI115" s="32">
        <f>IF(AF115&lt;=0,0,MIN(AF115+AH115,IF(G8="InterestOnly",AH115,IF(G8="FixedAmount",IF($A115&lt;=E8,H8,I8),IF(OR($A115=1,$A115=E8+1),PMT(AG115/DayCount,MAX(TermMonths-$A115+1,1),-AF115),IF(AI114=0,PMT(AG115/DayCount,MAX(TermMonths-$A115+1,1),-AF115),AI114))))))</f>
        <v/>
      </c>
      <c r="AJ115" s="32">
        <f>IF(OR(AF115&lt;=0,$A115&lt;&gt;J8,J8=0),0,MIN(MAX(0,K8-L8*AF115),MAX(0,AF115-(AI115-AH115))))</f>
        <v/>
      </c>
      <c r="AK115" s="32">
        <f>IF(AF115&lt;=0,0,MIN(AF115,(AI115-AH115)+AJ115))</f>
        <v/>
      </c>
      <c r="AL115" s="32">
        <f>IF(AF115&lt;=0,0,MAX(0,AF115-AK115))</f>
        <v/>
      </c>
      <c r="AM115" s="32">
        <f>IF(OR($A115&gt;TermMonths,C9&lt;&gt;"Y"),0,AS114)</f>
        <v/>
      </c>
      <c r="AN115" s="31">
        <f>IF(AM115&lt;=0,0,IF($A115&lt;=E9,D9,F9))</f>
        <v/>
      </c>
      <c r="AO115" s="32">
        <f>IF(AM115&lt;=0,0,AM115*AN115/DayCount)</f>
        <v/>
      </c>
      <c r="AP115" s="32">
        <f>IF(AM115&lt;=0,0,MIN(AM115+AO115,IF(G9="InterestOnly",AO115,IF(G9="FixedAmount",IF($A115&lt;=E9,H9,I9),IF(OR($A115=1,$A115=E9+1),PMT(AN115/DayCount,MAX(TermMonths-$A115+1,1),-AM115),IF(AP114=0,PMT(AN115/DayCount,MAX(TermMonths-$A115+1,1),-AM115),AP114))))))</f>
        <v/>
      </c>
      <c r="AQ115" s="32">
        <f>IF(OR(AM115&lt;=0,$A115&lt;&gt;J9,J9=0),0,MIN(MAX(0,K9-L9*AM115),MAX(0,AM115-(AP115-AO115))))</f>
        <v/>
      </c>
      <c r="AR115" s="32">
        <f>IF(AM115&lt;=0,0,MIN(AM115,(AP115-AO115)+AQ115))</f>
        <v/>
      </c>
      <c r="AS115" s="32">
        <f>IF(AM115&lt;=0,0,MAX(0,AM115-AR115))</f>
        <v/>
      </c>
    </row>
    <row r="116">
      <c r="A116" s="33" t="n">
        <v>103</v>
      </c>
      <c r="B116" s="34">
        <f>IF(A116&gt;TermMonths,"",EDATE(StartDate,A116-1))</f>
        <v/>
      </c>
      <c r="C116" s="33">
        <f>IF(B116="","",YEAR(B116))</f>
        <v/>
      </c>
      <c r="D116" s="32">
        <f>IF(OR($A116&gt;TermMonths,C4&lt;&gt;"Y"),0,J115)</f>
        <v/>
      </c>
      <c r="E116" s="31">
        <f>IF(D116&lt;=0,0,IF($A116&lt;=E4,D4,F4))</f>
        <v/>
      </c>
      <c r="F116" s="32">
        <f>IF(D116&lt;=0,0,D116*E116/DayCount)</f>
        <v/>
      </c>
      <c r="G116" s="32">
        <f>IF(D116&lt;=0,0,MIN(D116+F116,IF(G4="InterestOnly",F116,IF(G4="FixedAmount",IF($A116&lt;=E4,H4,I4),IF(OR($A116=1,$A116=E4+1),PMT(E116/DayCount,MAX(TermMonths-$A116+1,1),-D116),IF(G115=0,PMT(E116/DayCount,MAX(TermMonths-$A116+1,1),-D116),G115))))))</f>
        <v/>
      </c>
      <c r="H116" s="32">
        <f>IF(OR(D116&lt;=0,$A116&lt;&gt;J4,J4=0),0,MIN(MAX(0,K4-L4*D116),MAX(0,D116-(G116-F116))))</f>
        <v/>
      </c>
      <c r="I116" s="32">
        <f>IF(D116&lt;=0,0,MIN(D116,(G116-F116)+H116))</f>
        <v/>
      </c>
      <c r="J116" s="32">
        <f>IF(D116&lt;=0,0,MAX(0,D116-I116))</f>
        <v/>
      </c>
      <c r="K116" s="32">
        <f>IF(OR($A116&gt;TermMonths,C5&lt;&gt;"Y"),0,Q115)</f>
        <v/>
      </c>
      <c r="L116" s="31">
        <f>IF(K116&lt;=0,0,IF($A116&lt;=E5,D5,F5))</f>
        <v/>
      </c>
      <c r="M116" s="32">
        <f>IF(K116&lt;=0,0,K116*L116/DayCount)</f>
        <v/>
      </c>
      <c r="N116" s="32">
        <f>IF(K116&lt;=0,0,MIN(K116+M116,IF(G5="InterestOnly",M116,IF(G5="FixedAmount",IF($A116&lt;=E5,H5,I5),IF(OR($A116=1,$A116=E5+1),PMT(L116/DayCount,MAX(TermMonths-$A116+1,1),-K116),IF(N115=0,PMT(L116/DayCount,MAX(TermMonths-$A116+1,1),-K116),N115))))))</f>
        <v/>
      </c>
      <c r="O116" s="32">
        <f>IF(OR(K116&lt;=0,$A116&lt;&gt;J5,J5=0),0,MIN(MAX(0,K5-L5*K116),MAX(0,K116-(N116-M116))))</f>
        <v/>
      </c>
      <c r="P116" s="32">
        <f>IF(K116&lt;=0,0,MIN(K116,(N116-M116)+O116))</f>
        <v/>
      </c>
      <c r="Q116" s="32">
        <f>IF(K116&lt;=0,0,MAX(0,K116-P116))</f>
        <v/>
      </c>
      <c r="R116" s="32">
        <f>IF(OR($A116&gt;TermMonths,C6&lt;&gt;"Y"),0,X115)</f>
        <v/>
      </c>
      <c r="S116" s="31">
        <f>IF(R116&lt;=0,0,IF($A116&lt;=E6,D6,F6))</f>
        <v/>
      </c>
      <c r="T116" s="32">
        <f>IF(R116&lt;=0,0,R116*S116/DayCount)</f>
        <v/>
      </c>
      <c r="U116" s="32">
        <f>IF(R116&lt;=0,0,MIN(R116+T116,IF(G6="InterestOnly",T116,IF(G6="FixedAmount",IF($A116&lt;=E6,H6,I6),IF(OR($A116=1,$A116=E6+1),PMT(S116/DayCount,MAX(TermMonths-$A116+1,1),-R116),IF(U115=0,PMT(S116/DayCount,MAX(TermMonths-$A116+1,1),-R116),U115))))))</f>
        <v/>
      </c>
      <c r="V116" s="32">
        <f>IF(OR(R116&lt;=0,$A116&lt;&gt;J6,J6=0),0,MIN(MAX(0,K6-L6*R116),MAX(0,R116-(U116-T116))))</f>
        <v/>
      </c>
      <c r="W116" s="32">
        <f>IF(R116&lt;=0,0,MIN(R116,(U116-T116)+V116))</f>
        <v/>
      </c>
      <c r="X116" s="32">
        <f>IF(R116&lt;=0,0,MAX(0,R116-W116))</f>
        <v/>
      </c>
      <c r="Y116" s="32">
        <f>IF(OR($A116&gt;TermMonths,C7&lt;&gt;"Y"),0,AE115)</f>
        <v/>
      </c>
      <c r="Z116" s="31">
        <f>IF(Y116&lt;=0,0,IF($A116&lt;=E7,D7,F7))</f>
        <v/>
      </c>
      <c r="AA116" s="32">
        <f>IF(Y116&lt;=0,0,Y116*Z116/DayCount)</f>
        <v/>
      </c>
      <c r="AB116" s="32">
        <f>IF(Y116&lt;=0,0,MIN(Y116+AA116,IF(G7="InterestOnly",AA116,IF(G7="FixedAmount",IF($A116&lt;=E7,H7,I7),IF(OR($A116=1,$A116=E7+1),PMT(Z116/DayCount,MAX(TermMonths-$A116+1,1),-Y116),IF(AB115=0,PMT(Z116/DayCount,MAX(TermMonths-$A116+1,1),-Y116),AB115))))))</f>
        <v/>
      </c>
      <c r="AC116" s="32">
        <f>IF(OR(Y116&lt;=0,$A116&lt;&gt;J7,J7=0),0,MIN(MAX(0,K7-L7*Y116),MAX(0,Y116-(AB116-AA116))))</f>
        <v/>
      </c>
      <c r="AD116" s="32">
        <f>IF(Y116&lt;=0,0,MIN(Y116,(AB116-AA116)+AC116))</f>
        <v/>
      </c>
      <c r="AE116" s="32">
        <f>IF(Y116&lt;=0,0,MAX(0,Y116-AD116))</f>
        <v/>
      </c>
      <c r="AF116" s="32">
        <f>IF(OR($A116&gt;TermMonths,C8&lt;&gt;"Y"),0,AL115)</f>
        <v/>
      </c>
      <c r="AG116" s="31">
        <f>IF(AF116&lt;=0,0,IF($A116&lt;=E8,D8,F8))</f>
        <v/>
      </c>
      <c r="AH116" s="32">
        <f>IF(AF116&lt;=0,0,AF116*AG116/DayCount)</f>
        <v/>
      </c>
      <c r="AI116" s="32">
        <f>IF(AF116&lt;=0,0,MIN(AF116+AH116,IF(G8="InterestOnly",AH116,IF(G8="FixedAmount",IF($A116&lt;=E8,H8,I8),IF(OR($A116=1,$A116=E8+1),PMT(AG116/DayCount,MAX(TermMonths-$A116+1,1),-AF116),IF(AI115=0,PMT(AG116/DayCount,MAX(TermMonths-$A116+1,1),-AF116),AI115))))))</f>
        <v/>
      </c>
      <c r="AJ116" s="32">
        <f>IF(OR(AF116&lt;=0,$A116&lt;&gt;J8,J8=0),0,MIN(MAX(0,K8-L8*AF116),MAX(0,AF116-(AI116-AH116))))</f>
        <v/>
      </c>
      <c r="AK116" s="32">
        <f>IF(AF116&lt;=0,0,MIN(AF116,(AI116-AH116)+AJ116))</f>
        <v/>
      </c>
      <c r="AL116" s="32">
        <f>IF(AF116&lt;=0,0,MAX(0,AF116-AK116))</f>
        <v/>
      </c>
      <c r="AM116" s="32">
        <f>IF(OR($A116&gt;TermMonths,C9&lt;&gt;"Y"),0,AS115)</f>
        <v/>
      </c>
      <c r="AN116" s="31">
        <f>IF(AM116&lt;=0,0,IF($A116&lt;=E9,D9,F9))</f>
        <v/>
      </c>
      <c r="AO116" s="32">
        <f>IF(AM116&lt;=0,0,AM116*AN116/DayCount)</f>
        <v/>
      </c>
      <c r="AP116" s="32">
        <f>IF(AM116&lt;=0,0,MIN(AM116+AO116,IF(G9="InterestOnly",AO116,IF(G9="FixedAmount",IF($A116&lt;=E9,H9,I9),IF(OR($A116=1,$A116=E9+1),PMT(AN116/DayCount,MAX(TermMonths-$A116+1,1),-AM116),IF(AP115=0,PMT(AN116/DayCount,MAX(TermMonths-$A116+1,1),-AM116),AP115))))))</f>
        <v/>
      </c>
      <c r="AQ116" s="32">
        <f>IF(OR(AM116&lt;=0,$A116&lt;&gt;J9,J9=0),0,MIN(MAX(0,K9-L9*AM116),MAX(0,AM116-(AP116-AO116))))</f>
        <v/>
      </c>
      <c r="AR116" s="32">
        <f>IF(AM116&lt;=0,0,MIN(AM116,(AP116-AO116)+AQ116))</f>
        <v/>
      </c>
      <c r="AS116" s="32">
        <f>IF(AM116&lt;=0,0,MAX(0,AM116-AR116))</f>
        <v/>
      </c>
    </row>
    <row r="117">
      <c r="A117" s="33" t="n">
        <v>104</v>
      </c>
      <c r="B117" s="34">
        <f>IF(A117&gt;TermMonths,"",EDATE(StartDate,A117-1))</f>
        <v/>
      </c>
      <c r="C117" s="33">
        <f>IF(B117="","",YEAR(B117))</f>
        <v/>
      </c>
      <c r="D117" s="32">
        <f>IF(OR($A117&gt;TermMonths,C4&lt;&gt;"Y"),0,J116)</f>
        <v/>
      </c>
      <c r="E117" s="31">
        <f>IF(D117&lt;=0,0,IF($A117&lt;=E4,D4,F4))</f>
        <v/>
      </c>
      <c r="F117" s="32">
        <f>IF(D117&lt;=0,0,D117*E117/DayCount)</f>
        <v/>
      </c>
      <c r="G117" s="32">
        <f>IF(D117&lt;=0,0,MIN(D117+F117,IF(G4="InterestOnly",F117,IF(G4="FixedAmount",IF($A117&lt;=E4,H4,I4),IF(OR($A117=1,$A117=E4+1),PMT(E117/DayCount,MAX(TermMonths-$A117+1,1),-D117),IF(G116=0,PMT(E117/DayCount,MAX(TermMonths-$A117+1,1),-D117),G116))))))</f>
        <v/>
      </c>
      <c r="H117" s="32">
        <f>IF(OR(D117&lt;=0,$A117&lt;&gt;J4,J4=0),0,MIN(MAX(0,K4-L4*D117),MAX(0,D117-(G117-F117))))</f>
        <v/>
      </c>
      <c r="I117" s="32">
        <f>IF(D117&lt;=0,0,MIN(D117,(G117-F117)+H117))</f>
        <v/>
      </c>
      <c r="J117" s="32">
        <f>IF(D117&lt;=0,0,MAX(0,D117-I117))</f>
        <v/>
      </c>
      <c r="K117" s="32">
        <f>IF(OR($A117&gt;TermMonths,C5&lt;&gt;"Y"),0,Q116)</f>
        <v/>
      </c>
      <c r="L117" s="31">
        <f>IF(K117&lt;=0,0,IF($A117&lt;=E5,D5,F5))</f>
        <v/>
      </c>
      <c r="M117" s="32">
        <f>IF(K117&lt;=0,0,K117*L117/DayCount)</f>
        <v/>
      </c>
      <c r="N117" s="32">
        <f>IF(K117&lt;=0,0,MIN(K117+M117,IF(G5="InterestOnly",M117,IF(G5="FixedAmount",IF($A117&lt;=E5,H5,I5),IF(OR($A117=1,$A117=E5+1),PMT(L117/DayCount,MAX(TermMonths-$A117+1,1),-K117),IF(N116=0,PMT(L117/DayCount,MAX(TermMonths-$A117+1,1),-K117),N116))))))</f>
        <v/>
      </c>
      <c r="O117" s="32">
        <f>IF(OR(K117&lt;=0,$A117&lt;&gt;J5,J5=0),0,MIN(MAX(0,K5-L5*K117),MAX(0,K117-(N117-M117))))</f>
        <v/>
      </c>
      <c r="P117" s="32">
        <f>IF(K117&lt;=0,0,MIN(K117,(N117-M117)+O117))</f>
        <v/>
      </c>
      <c r="Q117" s="32">
        <f>IF(K117&lt;=0,0,MAX(0,K117-P117))</f>
        <v/>
      </c>
      <c r="R117" s="32">
        <f>IF(OR($A117&gt;TermMonths,C6&lt;&gt;"Y"),0,X116)</f>
        <v/>
      </c>
      <c r="S117" s="31">
        <f>IF(R117&lt;=0,0,IF($A117&lt;=E6,D6,F6))</f>
        <v/>
      </c>
      <c r="T117" s="32">
        <f>IF(R117&lt;=0,0,R117*S117/DayCount)</f>
        <v/>
      </c>
      <c r="U117" s="32">
        <f>IF(R117&lt;=0,0,MIN(R117+T117,IF(G6="InterestOnly",T117,IF(G6="FixedAmount",IF($A117&lt;=E6,H6,I6),IF(OR($A117=1,$A117=E6+1),PMT(S117/DayCount,MAX(TermMonths-$A117+1,1),-R117),IF(U116=0,PMT(S117/DayCount,MAX(TermMonths-$A117+1,1),-R117),U116))))))</f>
        <v/>
      </c>
      <c r="V117" s="32">
        <f>IF(OR(R117&lt;=0,$A117&lt;&gt;J6,J6=0),0,MIN(MAX(0,K6-L6*R117),MAX(0,R117-(U117-T117))))</f>
        <v/>
      </c>
      <c r="W117" s="32">
        <f>IF(R117&lt;=0,0,MIN(R117,(U117-T117)+V117))</f>
        <v/>
      </c>
      <c r="X117" s="32">
        <f>IF(R117&lt;=0,0,MAX(0,R117-W117))</f>
        <v/>
      </c>
      <c r="Y117" s="32">
        <f>IF(OR($A117&gt;TermMonths,C7&lt;&gt;"Y"),0,AE116)</f>
        <v/>
      </c>
      <c r="Z117" s="31">
        <f>IF(Y117&lt;=0,0,IF($A117&lt;=E7,D7,F7))</f>
        <v/>
      </c>
      <c r="AA117" s="32">
        <f>IF(Y117&lt;=0,0,Y117*Z117/DayCount)</f>
        <v/>
      </c>
      <c r="AB117" s="32">
        <f>IF(Y117&lt;=0,0,MIN(Y117+AA117,IF(G7="InterestOnly",AA117,IF(G7="FixedAmount",IF($A117&lt;=E7,H7,I7),IF(OR($A117=1,$A117=E7+1),PMT(Z117/DayCount,MAX(TermMonths-$A117+1,1),-Y117),IF(AB116=0,PMT(Z117/DayCount,MAX(TermMonths-$A117+1,1),-Y117),AB116))))))</f>
        <v/>
      </c>
      <c r="AC117" s="32">
        <f>IF(OR(Y117&lt;=0,$A117&lt;&gt;J7,J7=0),0,MIN(MAX(0,K7-L7*Y117),MAX(0,Y117-(AB117-AA117))))</f>
        <v/>
      </c>
      <c r="AD117" s="32">
        <f>IF(Y117&lt;=0,0,MIN(Y117,(AB117-AA117)+AC117))</f>
        <v/>
      </c>
      <c r="AE117" s="32">
        <f>IF(Y117&lt;=0,0,MAX(0,Y117-AD117))</f>
        <v/>
      </c>
      <c r="AF117" s="32">
        <f>IF(OR($A117&gt;TermMonths,C8&lt;&gt;"Y"),0,AL116)</f>
        <v/>
      </c>
      <c r="AG117" s="31">
        <f>IF(AF117&lt;=0,0,IF($A117&lt;=E8,D8,F8))</f>
        <v/>
      </c>
      <c r="AH117" s="32">
        <f>IF(AF117&lt;=0,0,AF117*AG117/DayCount)</f>
        <v/>
      </c>
      <c r="AI117" s="32">
        <f>IF(AF117&lt;=0,0,MIN(AF117+AH117,IF(G8="InterestOnly",AH117,IF(G8="FixedAmount",IF($A117&lt;=E8,H8,I8),IF(OR($A117=1,$A117=E8+1),PMT(AG117/DayCount,MAX(TermMonths-$A117+1,1),-AF117),IF(AI116=0,PMT(AG117/DayCount,MAX(TermMonths-$A117+1,1),-AF117),AI116))))))</f>
        <v/>
      </c>
      <c r="AJ117" s="32">
        <f>IF(OR(AF117&lt;=0,$A117&lt;&gt;J8,J8=0),0,MIN(MAX(0,K8-L8*AF117),MAX(0,AF117-(AI117-AH117))))</f>
        <v/>
      </c>
      <c r="AK117" s="32">
        <f>IF(AF117&lt;=0,0,MIN(AF117,(AI117-AH117)+AJ117))</f>
        <v/>
      </c>
      <c r="AL117" s="32">
        <f>IF(AF117&lt;=0,0,MAX(0,AF117-AK117))</f>
        <v/>
      </c>
      <c r="AM117" s="32">
        <f>IF(OR($A117&gt;TermMonths,C9&lt;&gt;"Y"),0,AS116)</f>
        <v/>
      </c>
      <c r="AN117" s="31">
        <f>IF(AM117&lt;=0,0,IF($A117&lt;=E9,D9,F9))</f>
        <v/>
      </c>
      <c r="AO117" s="32">
        <f>IF(AM117&lt;=0,0,AM117*AN117/DayCount)</f>
        <v/>
      </c>
      <c r="AP117" s="32">
        <f>IF(AM117&lt;=0,0,MIN(AM117+AO117,IF(G9="InterestOnly",AO117,IF(G9="FixedAmount",IF($A117&lt;=E9,H9,I9),IF(OR($A117=1,$A117=E9+1),PMT(AN117/DayCount,MAX(TermMonths-$A117+1,1),-AM117),IF(AP116=0,PMT(AN117/DayCount,MAX(TermMonths-$A117+1,1),-AM117),AP116))))))</f>
        <v/>
      </c>
      <c r="AQ117" s="32">
        <f>IF(OR(AM117&lt;=0,$A117&lt;&gt;J9,J9=0),0,MIN(MAX(0,K9-L9*AM117),MAX(0,AM117-(AP117-AO117))))</f>
        <v/>
      </c>
      <c r="AR117" s="32">
        <f>IF(AM117&lt;=0,0,MIN(AM117,(AP117-AO117)+AQ117))</f>
        <v/>
      </c>
      <c r="AS117" s="32">
        <f>IF(AM117&lt;=0,0,MAX(0,AM117-AR117))</f>
        <v/>
      </c>
    </row>
    <row r="118">
      <c r="A118" s="33" t="n">
        <v>105</v>
      </c>
      <c r="B118" s="34">
        <f>IF(A118&gt;TermMonths,"",EDATE(StartDate,A118-1))</f>
        <v/>
      </c>
      <c r="C118" s="33">
        <f>IF(B118="","",YEAR(B118))</f>
        <v/>
      </c>
      <c r="D118" s="32">
        <f>IF(OR($A118&gt;TermMonths,C4&lt;&gt;"Y"),0,J117)</f>
        <v/>
      </c>
      <c r="E118" s="31">
        <f>IF(D118&lt;=0,0,IF($A118&lt;=E4,D4,F4))</f>
        <v/>
      </c>
      <c r="F118" s="32">
        <f>IF(D118&lt;=0,0,D118*E118/DayCount)</f>
        <v/>
      </c>
      <c r="G118" s="32">
        <f>IF(D118&lt;=0,0,MIN(D118+F118,IF(G4="InterestOnly",F118,IF(G4="FixedAmount",IF($A118&lt;=E4,H4,I4),IF(OR($A118=1,$A118=E4+1),PMT(E118/DayCount,MAX(TermMonths-$A118+1,1),-D118),IF(G117=0,PMT(E118/DayCount,MAX(TermMonths-$A118+1,1),-D118),G117))))))</f>
        <v/>
      </c>
      <c r="H118" s="32">
        <f>IF(OR(D118&lt;=0,$A118&lt;&gt;J4,J4=0),0,MIN(MAX(0,K4-L4*D118),MAX(0,D118-(G118-F118))))</f>
        <v/>
      </c>
      <c r="I118" s="32">
        <f>IF(D118&lt;=0,0,MIN(D118,(G118-F118)+H118))</f>
        <v/>
      </c>
      <c r="J118" s="32">
        <f>IF(D118&lt;=0,0,MAX(0,D118-I118))</f>
        <v/>
      </c>
      <c r="K118" s="32">
        <f>IF(OR($A118&gt;TermMonths,C5&lt;&gt;"Y"),0,Q117)</f>
        <v/>
      </c>
      <c r="L118" s="31">
        <f>IF(K118&lt;=0,0,IF($A118&lt;=E5,D5,F5))</f>
        <v/>
      </c>
      <c r="M118" s="32">
        <f>IF(K118&lt;=0,0,K118*L118/DayCount)</f>
        <v/>
      </c>
      <c r="N118" s="32">
        <f>IF(K118&lt;=0,0,MIN(K118+M118,IF(G5="InterestOnly",M118,IF(G5="FixedAmount",IF($A118&lt;=E5,H5,I5),IF(OR($A118=1,$A118=E5+1),PMT(L118/DayCount,MAX(TermMonths-$A118+1,1),-K118),IF(N117=0,PMT(L118/DayCount,MAX(TermMonths-$A118+1,1),-K118),N117))))))</f>
        <v/>
      </c>
      <c r="O118" s="32">
        <f>IF(OR(K118&lt;=0,$A118&lt;&gt;J5,J5=0),0,MIN(MAX(0,K5-L5*K118),MAX(0,K118-(N118-M118))))</f>
        <v/>
      </c>
      <c r="P118" s="32">
        <f>IF(K118&lt;=0,0,MIN(K118,(N118-M118)+O118))</f>
        <v/>
      </c>
      <c r="Q118" s="32">
        <f>IF(K118&lt;=0,0,MAX(0,K118-P118))</f>
        <v/>
      </c>
      <c r="R118" s="32">
        <f>IF(OR($A118&gt;TermMonths,C6&lt;&gt;"Y"),0,X117)</f>
        <v/>
      </c>
      <c r="S118" s="31">
        <f>IF(R118&lt;=0,0,IF($A118&lt;=E6,D6,F6))</f>
        <v/>
      </c>
      <c r="T118" s="32">
        <f>IF(R118&lt;=0,0,R118*S118/DayCount)</f>
        <v/>
      </c>
      <c r="U118" s="32">
        <f>IF(R118&lt;=0,0,MIN(R118+T118,IF(G6="InterestOnly",T118,IF(G6="FixedAmount",IF($A118&lt;=E6,H6,I6),IF(OR($A118=1,$A118=E6+1),PMT(S118/DayCount,MAX(TermMonths-$A118+1,1),-R118),IF(U117=0,PMT(S118/DayCount,MAX(TermMonths-$A118+1,1),-R118),U117))))))</f>
        <v/>
      </c>
      <c r="V118" s="32">
        <f>IF(OR(R118&lt;=0,$A118&lt;&gt;J6,J6=0),0,MIN(MAX(0,K6-L6*R118),MAX(0,R118-(U118-T118))))</f>
        <v/>
      </c>
      <c r="W118" s="32">
        <f>IF(R118&lt;=0,0,MIN(R118,(U118-T118)+V118))</f>
        <v/>
      </c>
      <c r="X118" s="32">
        <f>IF(R118&lt;=0,0,MAX(0,R118-W118))</f>
        <v/>
      </c>
      <c r="Y118" s="32">
        <f>IF(OR($A118&gt;TermMonths,C7&lt;&gt;"Y"),0,AE117)</f>
        <v/>
      </c>
      <c r="Z118" s="31">
        <f>IF(Y118&lt;=0,0,IF($A118&lt;=E7,D7,F7))</f>
        <v/>
      </c>
      <c r="AA118" s="32">
        <f>IF(Y118&lt;=0,0,Y118*Z118/DayCount)</f>
        <v/>
      </c>
      <c r="AB118" s="32">
        <f>IF(Y118&lt;=0,0,MIN(Y118+AA118,IF(G7="InterestOnly",AA118,IF(G7="FixedAmount",IF($A118&lt;=E7,H7,I7),IF(OR($A118=1,$A118=E7+1),PMT(Z118/DayCount,MAX(TermMonths-$A118+1,1),-Y118),IF(AB117=0,PMT(Z118/DayCount,MAX(TermMonths-$A118+1,1),-Y118),AB117))))))</f>
        <v/>
      </c>
      <c r="AC118" s="32">
        <f>IF(OR(Y118&lt;=0,$A118&lt;&gt;J7,J7=0),0,MIN(MAX(0,K7-L7*Y118),MAX(0,Y118-(AB118-AA118))))</f>
        <v/>
      </c>
      <c r="AD118" s="32">
        <f>IF(Y118&lt;=0,0,MIN(Y118,(AB118-AA118)+AC118))</f>
        <v/>
      </c>
      <c r="AE118" s="32">
        <f>IF(Y118&lt;=0,0,MAX(0,Y118-AD118))</f>
        <v/>
      </c>
      <c r="AF118" s="32">
        <f>IF(OR($A118&gt;TermMonths,C8&lt;&gt;"Y"),0,AL117)</f>
        <v/>
      </c>
      <c r="AG118" s="31">
        <f>IF(AF118&lt;=0,0,IF($A118&lt;=E8,D8,F8))</f>
        <v/>
      </c>
      <c r="AH118" s="32">
        <f>IF(AF118&lt;=0,0,AF118*AG118/DayCount)</f>
        <v/>
      </c>
      <c r="AI118" s="32">
        <f>IF(AF118&lt;=0,0,MIN(AF118+AH118,IF(G8="InterestOnly",AH118,IF(G8="FixedAmount",IF($A118&lt;=E8,H8,I8),IF(OR($A118=1,$A118=E8+1),PMT(AG118/DayCount,MAX(TermMonths-$A118+1,1),-AF118),IF(AI117=0,PMT(AG118/DayCount,MAX(TermMonths-$A118+1,1),-AF118),AI117))))))</f>
        <v/>
      </c>
      <c r="AJ118" s="32">
        <f>IF(OR(AF118&lt;=0,$A118&lt;&gt;J8,J8=0),0,MIN(MAX(0,K8-L8*AF118),MAX(0,AF118-(AI118-AH118))))</f>
        <v/>
      </c>
      <c r="AK118" s="32">
        <f>IF(AF118&lt;=0,0,MIN(AF118,(AI118-AH118)+AJ118))</f>
        <v/>
      </c>
      <c r="AL118" s="32">
        <f>IF(AF118&lt;=0,0,MAX(0,AF118-AK118))</f>
        <v/>
      </c>
      <c r="AM118" s="32">
        <f>IF(OR($A118&gt;TermMonths,C9&lt;&gt;"Y"),0,AS117)</f>
        <v/>
      </c>
      <c r="AN118" s="31">
        <f>IF(AM118&lt;=0,0,IF($A118&lt;=E9,D9,F9))</f>
        <v/>
      </c>
      <c r="AO118" s="32">
        <f>IF(AM118&lt;=0,0,AM118*AN118/DayCount)</f>
        <v/>
      </c>
      <c r="AP118" s="32">
        <f>IF(AM118&lt;=0,0,MIN(AM118+AO118,IF(G9="InterestOnly",AO118,IF(G9="FixedAmount",IF($A118&lt;=E9,H9,I9),IF(OR($A118=1,$A118=E9+1),PMT(AN118/DayCount,MAX(TermMonths-$A118+1,1),-AM118),IF(AP117=0,PMT(AN118/DayCount,MAX(TermMonths-$A118+1,1),-AM118),AP117))))))</f>
        <v/>
      </c>
      <c r="AQ118" s="32">
        <f>IF(OR(AM118&lt;=0,$A118&lt;&gt;J9,J9=0),0,MIN(MAX(0,K9-L9*AM118),MAX(0,AM118-(AP118-AO118))))</f>
        <v/>
      </c>
      <c r="AR118" s="32">
        <f>IF(AM118&lt;=0,0,MIN(AM118,(AP118-AO118)+AQ118))</f>
        <v/>
      </c>
      <c r="AS118" s="32">
        <f>IF(AM118&lt;=0,0,MAX(0,AM118-AR118))</f>
        <v/>
      </c>
    </row>
    <row r="119">
      <c r="A119" s="33" t="n">
        <v>106</v>
      </c>
      <c r="B119" s="34">
        <f>IF(A119&gt;TermMonths,"",EDATE(StartDate,A119-1))</f>
        <v/>
      </c>
      <c r="C119" s="33">
        <f>IF(B119="","",YEAR(B119))</f>
        <v/>
      </c>
      <c r="D119" s="32">
        <f>IF(OR($A119&gt;TermMonths,C4&lt;&gt;"Y"),0,J118)</f>
        <v/>
      </c>
      <c r="E119" s="31">
        <f>IF(D119&lt;=0,0,IF($A119&lt;=E4,D4,F4))</f>
        <v/>
      </c>
      <c r="F119" s="32">
        <f>IF(D119&lt;=0,0,D119*E119/DayCount)</f>
        <v/>
      </c>
      <c r="G119" s="32">
        <f>IF(D119&lt;=0,0,MIN(D119+F119,IF(G4="InterestOnly",F119,IF(G4="FixedAmount",IF($A119&lt;=E4,H4,I4),IF(OR($A119=1,$A119=E4+1),PMT(E119/DayCount,MAX(TermMonths-$A119+1,1),-D119),IF(G118=0,PMT(E119/DayCount,MAX(TermMonths-$A119+1,1),-D119),G118))))))</f>
        <v/>
      </c>
      <c r="H119" s="32">
        <f>IF(OR(D119&lt;=0,$A119&lt;&gt;J4,J4=0),0,MIN(MAX(0,K4-L4*D119),MAX(0,D119-(G119-F119))))</f>
        <v/>
      </c>
      <c r="I119" s="32">
        <f>IF(D119&lt;=0,0,MIN(D119,(G119-F119)+H119))</f>
        <v/>
      </c>
      <c r="J119" s="32">
        <f>IF(D119&lt;=0,0,MAX(0,D119-I119))</f>
        <v/>
      </c>
      <c r="K119" s="32">
        <f>IF(OR($A119&gt;TermMonths,C5&lt;&gt;"Y"),0,Q118)</f>
        <v/>
      </c>
      <c r="L119" s="31">
        <f>IF(K119&lt;=0,0,IF($A119&lt;=E5,D5,F5))</f>
        <v/>
      </c>
      <c r="M119" s="32">
        <f>IF(K119&lt;=0,0,K119*L119/DayCount)</f>
        <v/>
      </c>
      <c r="N119" s="32">
        <f>IF(K119&lt;=0,0,MIN(K119+M119,IF(G5="InterestOnly",M119,IF(G5="FixedAmount",IF($A119&lt;=E5,H5,I5),IF(OR($A119=1,$A119=E5+1),PMT(L119/DayCount,MAX(TermMonths-$A119+1,1),-K119),IF(N118=0,PMT(L119/DayCount,MAX(TermMonths-$A119+1,1),-K119),N118))))))</f>
        <v/>
      </c>
      <c r="O119" s="32">
        <f>IF(OR(K119&lt;=0,$A119&lt;&gt;J5,J5=0),0,MIN(MAX(0,K5-L5*K119),MAX(0,K119-(N119-M119))))</f>
        <v/>
      </c>
      <c r="P119" s="32">
        <f>IF(K119&lt;=0,0,MIN(K119,(N119-M119)+O119))</f>
        <v/>
      </c>
      <c r="Q119" s="32">
        <f>IF(K119&lt;=0,0,MAX(0,K119-P119))</f>
        <v/>
      </c>
      <c r="R119" s="32">
        <f>IF(OR($A119&gt;TermMonths,C6&lt;&gt;"Y"),0,X118)</f>
        <v/>
      </c>
      <c r="S119" s="31">
        <f>IF(R119&lt;=0,0,IF($A119&lt;=E6,D6,F6))</f>
        <v/>
      </c>
      <c r="T119" s="32">
        <f>IF(R119&lt;=0,0,R119*S119/DayCount)</f>
        <v/>
      </c>
      <c r="U119" s="32">
        <f>IF(R119&lt;=0,0,MIN(R119+T119,IF(G6="InterestOnly",T119,IF(G6="FixedAmount",IF($A119&lt;=E6,H6,I6),IF(OR($A119=1,$A119=E6+1),PMT(S119/DayCount,MAX(TermMonths-$A119+1,1),-R119),IF(U118=0,PMT(S119/DayCount,MAX(TermMonths-$A119+1,1),-R119),U118))))))</f>
        <v/>
      </c>
      <c r="V119" s="32">
        <f>IF(OR(R119&lt;=0,$A119&lt;&gt;J6,J6=0),0,MIN(MAX(0,K6-L6*R119),MAX(0,R119-(U119-T119))))</f>
        <v/>
      </c>
      <c r="W119" s="32">
        <f>IF(R119&lt;=0,0,MIN(R119,(U119-T119)+V119))</f>
        <v/>
      </c>
      <c r="X119" s="32">
        <f>IF(R119&lt;=0,0,MAX(0,R119-W119))</f>
        <v/>
      </c>
      <c r="Y119" s="32">
        <f>IF(OR($A119&gt;TermMonths,C7&lt;&gt;"Y"),0,AE118)</f>
        <v/>
      </c>
      <c r="Z119" s="31">
        <f>IF(Y119&lt;=0,0,IF($A119&lt;=E7,D7,F7))</f>
        <v/>
      </c>
      <c r="AA119" s="32">
        <f>IF(Y119&lt;=0,0,Y119*Z119/DayCount)</f>
        <v/>
      </c>
      <c r="AB119" s="32">
        <f>IF(Y119&lt;=0,0,MIN(Y119+AA119,IF(G7="InterestOnly",AA119,IF(G7="FixedAmount",IF($A119&lt;=E7,H7,I7),IF(OR($A119=1,$A119=E7+1),PMT(Z119/DayCount,MAX(TermMonths-$A119+1,1),-Y119),IF(AB118=0,PMT(Z119/DayCount,MAX(TermMonths-$A119+1,1),-Y119),AB118))))))</f>
        <v/>
      </c>
      <c r="AC119" s="32">
        <f>IF(OR(Y119&lt;=0,$A119&lt;&gt;J7,J7=0),0,MIN(MAX(0,K7-L7*Y119),MAX(0,Y119-(AB119-AA119))))</f>
        <v/>
      </c>
      <c r="AD119" s="32">
        <f>IF(Y119&lt;=0,0,MIN(Y119,(AB119-AA119)+AC119))</f>
        <v/>
      </c>
      <c r="AE119" s="32">
        <f>IF(Y119&lt;=0,0,MAX(0,Y119-AD119))</f>
        <v/>
      </c>
      <c r="AF119" s="32">
        <f>IF(OR($A119&gt;TermMonths,C8&lt;&gt;"Y"),0,AL118)</f>
        <v/>
      </c>
      <c r="AG119" s="31">
        <f>IF(AF119&lt;=0,0,IF($A119&lt;=E8,D8,F8))</f>
        <v/>
      </c>
      <c r="AH119" s="32">
        <f>IF(AF119&lt;=0,0,AF119*AG119/DayCount)</f>
        <v/>
      </c>
      <c r="AI119" s="32">
        <f>IF(AF119&lt;=0,0,MIN(AF119+AH119,IF(G8="InterestOnly",AH119,IF(G8="FixedAmount",IF($A119&lt;=E8,H8,I8),IF(OR($A119=1,$A119=E8+1),PMT(AG119/DayCount,MAX(TermMonths-$A119+1,1),-AF119),IF(AI118=0,PMT(AG119/DayCount,MAX(TermMonths-$A119+1,1),-AF119),AI118))))))</f>
        <v/>
      </c>
      <c r="AJ119" s="32">
        <f>IF(OR(AF119&lt;=0,$A119&lt;&gt;J8,J8=0),0,MIN(MAX(0,K8-L8*AF119),MAX(0,AF119-(AI119-AH119))))</f>
        <v/>
      </c>
      <c r="AK119" s="32">
        <f>IF(AF119&lt;=0,0,MIN(AF119,(AI119-AH119)+AJ119))</f>
        <v/>
      </c>
      <c r="AL119" s="32">
        <f>IF(AF119&lt;=0,0,MAX(0,AF119-AK119))</f>
        <v/>
      </c>
      <c r="AM119" s="32">
        <f>IF(OR($A119&gt;TermMonths,C9&lt;&gt;"Y"),0,AS118)</f>
        <v/>
      </c>
      <c r="AN119" s="31">
        <f>IF(AM119&lt;=0,0,IF($A119&lt;=E9,D9,F9))</f>
        <v/>
      </c>
      <c r="AO119" s="32">
        <f>IF(AM119&lt;=0,0,AM119*AN119/DayCount)</f>
        <v/>
      </c>
      <c r="AP119" s="32">
        <f>IF(AM119&lt;=0,0,MIN(AM119+AO119,IF(G9="InterestOnly",AO119,IF(G9="FixedAmount",IF($A119&lt;=E9,H9,I9),IF(OR($A119=1,$A119=E9+1),PMT(AN119/DayCount,MAX(TermMonths-$A119+1,1),-AM119),IF(AP118=0,PMT(AN119/DayCount,MAX(TermMonths-$A119+1,1),-AM119),AP118))))))</f>
        <v/>
      </c>
      <c r="AQ119" s="32">
        <f>IF(OR(AM119&lt;=0,$A119&lt;&gt;J9,J9=0),0,MIN(MAX(0,K9-L9*AM119),MAX(0,AM119-(AP119-AO119))))</f>
        <v/>
      </c>
      <c r="AR119" s="32">
        <f>IF(AM119&lt;=0,0,MIN(AM119,(AP119-AO119)+AQ119))</f>
        <v/>
      </c>
      <c r="AS119" s="32">
        <f>IF(AM119&lt;=0,0,MAX(0,AM119-AR119))</f>
        <v/>
      </c>
    </row>
    <row r="120">
      <c r="A120" s="33" t="n">
        <v>107</v>
      </c>
      <c r="B120" s="34">
        <f>IF(A120&gt;TermMonths,"",EDATE(StartDate,A120-1))</f>
        <v/>
      </c>
      <c r="C120" s="33">
        <f>IF(B120="","",YEAR(B120))</f>
        <v/>
      </c>
      <c r="D120" s="32">
        <f>IF(OR($A120&gt;TermMonths,C4&lt;&gt;"Y"),0,J119)</f>
        <v/>
      </c>
      <c r="E120" s="31">
        <f>IF(D120&lt;=0,0,IF($A120&lt;=E4,D4,F4))</f>
        <v/>
      </c>
      <c r="F120" s="32">
        <f>IF(D120&lt;=0,0,D120*E120/DayCount)</f>
        <v/>
      </c>
      <c r="G120" s="32">
        <f>IF(D120&lt;=0,0,MIN(D120+F120,IF(G4="InterestOnly",F120,IF(G4="FixedAmount",IF($A120&lt;=E4,H4,I4),IF(OR($A120=1,$A120=E4+1),PMT(E120/DayCount,MAX(TermMonths-$A120+1,1),-D120),IF(G119=0,PMT(E120/DayCount,MAX(TermMonths-$A120+1,1),-D120),G119))))))</f>
        <v/>
      </c>
      <c r="H120" s="32">
        <f>IF(OR(D120&lt;=0,$A120&lt;&gt;J4,J4=0),0,MIN(MAX(0,K4-L4*D120),MAX(0,D120-(G120-F120))))</f>
        <v/>
      </c>
      <c r="I120" s="32">
        <f>IF(D120&lt;=0,0,MIN(D120,(G120-F120)+H120))</f>
        <v/>
      </c>
      <c r="J120" s="32">
        <f>IF(D120&lt;=0,0,MAX(0,D120-I120))</f>
        <v/>
      </c>
      <c r="K120" s="32">
        <f>IF(OR($A120&gt;TermMonths,C5&lt;&gt;"Y"),0,Q119)</f>
        <v/>
      </c>
      <c r="L120" s="31">
        <f>IF(K120&lt;=0,0,IF($A120&lt;=E5,D5,F5))</f>
        <v/>
      </c>
      <c r="M120" s="32">
        <f>IF(K120&lt;=0,0,K120*L120/DayCount)</f>
        <v/>
      </c>
      <c r="N120" s="32">
        <f>IF(K120&lt;=0,0,MIN(K120+M120,IF(G5="InterestOnly",M120,IF(G5="FixedAmount",IF($A120&lt;=E5,H5,I5),IF(OR($A120=1,$A120=E5+1),PMT(L120/DayCount,MAX(TermMonths-$A120+1,1),-K120),IF(N119=0,PMT(L120/DayCount,MAX(TermMonths-$A120+1,1),-K120),N119))))))</f>
        <v/>
      </c>
      <c r="O120" s="32">
        <f>IF(OR(K120&lt;=0,$A120&lt;&gt;J5,J5=0),0,MIN(MAX(0,K5-L5*K120),MAX(0,K120-(N120-M120))))</f>
        <v/>
      </c>
      <c r="P120" s="32">
        <f>IF(K120&lt;=0,0,MIN(K120,(N120-M120)+O120))</f>
        <v/>
      </c>
      <c r="Q120" s="32">
        <f>IF(K120&lt;=0,0,MAX(0,K120-P120))</f>
        <v/>
      </c>
      <c r="R120" s="32">
        <f>IF(OR($A120&gt;TermMonths,C6&lt;&gt;"Y"),0,X119)</f>
        <v/>
      </c>
      <c r="S120" s="31">
        <f>IF(R120&lt;=0,0,IF($A120&lt;=E6,D6,F6))</f>
        <v/>
      </c>
      <c r="T120" s="32">
        <f>IF(R120&lt;=0,0,R120*S120/DayCount)</f>
        <v/>
      </c>
      <c r="U120" s="32">
        <f>IF(R120&lt;=0,0,MIN(R120+T120,IF(G6="InterestOnly",T120,IF(G6="FixedAmount",IF($A120&lt;=E6,H6,I6),IF(OR($A120=1,$A120=E6+1),PMT(S120/DayCount,MAX(TermMonths-$A120+1,1),-R120),IF(U119=0,PMT(S120/DayCount,MAX(TermMonths-$A120+1,1),-R120),U119))))))</f>
        <v/>
      </c>
      <c r="V120" s="32">
        <f>IF(OR(R120&lt;=0,$A120&lt;&gt;J6,J6=0),0,MIN(MAX(0,K6-L6*R120),MAX(0,R120-(U120-T120))))</f>
        <v/>
      </c>
      <c r="W120" s="32">
        <f>IF(R120&lt;=0,0,MIN(R120,(U120-T120)+V120))</f>
        <v/>
      </c>
      <c r="X120" s="32">
        <f>IF(R120&lt;=0,0,MAX(0,R120-W120))</f>
        <v/>
      </c>
      <c r="Y120" s="32">
        <f>IF(OR($A120&gt;TermMonths,C7&lt;&gt;"Y"),0,AE119)</f>
        <v/>
      </c>
      <c r="Z120" s="31">
        <f>IF(Y120&lt;=0,0,IF($A120&lt;=E7,D7,F7))</f>
        <v/>
      </c>
      <c r="AA120" s="32">
        <f>IF(Y120&lt;=0,0,Y120*Z120/DayCount)</f>
        <v/>
      </c>
      <c r="AB120" s="32">
        <f>IF(Y120&lt;=0,0,MIN(Y120+AA120,IF(G7="InterestOnly",AA120,IF(G7="FixedAmount",IF($A120&lt;=E7,H7,I7),IF(OR($A120=1,$A120=E7+1),PMT(Z120/DayCount,MAX(TermMonths-$A120+1,1),-Y120),IF(AB119=0,PMT(Z120/DayCount,MAX(TermMonths-$A120+1,1),-Y120),AB119))))))</f>
        <v/>
      </c>
      <c r="AC120" s="32">
        <f>IF(OR(Y120&lt;=0,$A120&lt;&gt;J7,J7=0),0,MIN(MAX(0,K7-L7*Y120),MAX(0,Y120-(AB120-AA120))))</f>
        <v/>
      </c>
      <c r="AD120" s="32">
        <f>IF(Y120&lt;=0,0,MIN(Y120,(AB120-AA120)+AC120))</f>
        <v/>
      </c>
      <c r="AE120" s="32">
        <f>IF(Y120&lt;=0,0,MAX(0,Y120-AD120))</f>
        <v/>
      </c>
      <c r="AF120" s="32">
        <f>IF(OR($A120&gt;TermMonths,C8&lt;&gt;"Y"),0,AL119)</f>
        <v/>
      </c>
      <c r="AG120" s="31">
        <f>IF(AF120&lt;=0,0,IF($A120&lt;=E8,D8,F8))</f>
        <v/>
      </c>
      <c r="AH120" s="32">
        <f>IF(AF120&lt;=0,0,AF120*AG120/DayCount)</f>
        <v/>
      </c>
      <c r="AI120" s="32">
        <f>IF(AF120&lt;=0,0,MIN(AF120+AH120,IF(G8="InterestOnly",AH120,IF(G8="FixedAmount",IF($A120&lt;=E8,H8,I8),IF(OR($A120=1,$A120=E8+1),PMT(AG120/DayCount,MAX(TermMonths-$A120+1,1),-AF120),IF(AI119=0,PMT(AG120/DayCount,MAX(TermMonths-$A120+1,1),-AF120),AI119))))))</f>
        <v/>
      </c>
      <c r="AJ120" s="32">
        <f>IF(OR(AF120&lt;=0,$A120&lt;&gt;J8,J8=0),0,MIN(MAX(0,K8-L8*AF120),MAX(0,AF120-(AI120-AH120))))</f>
        <v/>
      </c>
      <c r="AK120" s="32">
        <f>IF(AF120&lt;=0,0,MIN(AF120,(AI120-AH120)+AJ120))</f>
        <v/>
      </c>
      <c r="AL120" s="32">
        <f>IF(AF120&lt;=0,0,MAX(0,AF120-AK120))</f>
        <v/>
      </c>
      <c r="AM120" s="32">
        <f>IF(OR($A120&gt;TermMonths,C9&lt;&gt;"Y"),0,AS119)</f>
        <v/>
      </c>
      <c r="AN120" s="31">
        <f>IF(AM120&lt;=0,0,IF($A120&lt;=E9,D9,F9))</f>
        <v/>
      </c>
      <c r="AO120" s="32">
        <f>IF(AM120&lt;=0,0,AM120*AN120/DayCount)</f>
        <v/>
      </c>
      <c r="AP120" s="32">
        <f>IF(AM120&lt;=0,0,MIN(AM120+AO120,IF(G9="InterestOnly",AO120,IF(G9="FixedAmount",IF($A120&lt;=E9,H9,I9),IF(OR($A120=1,$A120=E9+1),PMT(AN120/DayCount,MAX(TermMonths-$A120+1,1),-AM120),IF(AP119=0,PMT(AN120/DayCount,MAX(TermMonths-$A120+1,1),-AM120),AP119))))))</f>
        <v/>
      </c>
      <c r="AQ120" s="32">
        <f>IF(OR(AM120&lt;=0,$A120&lt;&gt;J9,J9=0),0,MIN(MAX(0,K9-L9*AM120),MAX(0,AM120-(AP120-AO120))))</f>
        <v/>
      </c>
      <c r="AR120" s="32">
        <f>IF(AM120&lt;=0,0,MIN(AM120,(AP120-AO120)+AQ120))</f>
        <v/>
      </c>
      <c r="AS120" s="32">
        <f>IF(AM120&lt;=0,0,MAX(0,AM120-AR120))</f>
        <v/>
      </c>
    </row>
    <row r="121">
      <c r="A121" s="33" t="n">
        <v>108</v>
      </c>
      <c r="B121" s="34">
        <f>IF(A121&gt;TermMonths,"",EDATE(StartDate,A121-1))</f>
        <v/>
      </c>
      <c r="C121" s="33">
        <f>IF(B121="","",YEAR(B121))</f>
        <v/>
      </c>
      <c r="D121" s="32">
        <f>IF(OR($A121&gt;TermMonths,C4&lt;&gt;"Y"),0,J120)</f>
        <v/>
      </c>
      <c r="E121" s="31">
        <f>IF(D121&lt;=0,0,IF($A121&lt;=E4,D4,F4))</f>
        <v/>
      </c>
      <c r="F121" s="32">
        <f>IF(D121&lt;=0,0,D121*E121/DayCount)</f>
        <v/>
      </c>
      <c r="G121" s="32">
        <f>IF(D121&lt;=0,0,MIN(D121+F121,IF(G4="InterestOnly",F121,IF(G4="FixedAmount",IF($A121&lt;=E4,H4,I4),IF(OR($A121=1,$A121=E4+1),PMT(E121/DayCount,MAX(TermMonths-$A121+1,1),-D121),IF(G120=0,PMT(E121/DayCount,MAX(TermMonths-$A121+1,1),-D121),G120))))))</f>
        <v/>
      </c>
      <c r="H121" s="32">
        <f>IF(OR(D121&lt;=0,$A121&lt;&gt;J4,J4=0),0,MIN(MAX(0,K4-L4*D121),MAX(0,D121-(G121-F121))))</f>
        <v/>
      </c>
      <c r="I121" s="32">
        <f>IF(D121&lt;=0,0,MIN(D121,(G121-F121)+H121))</f>
        <v/>
      </c>
      <c r="J121" s="32">
        <f>IF(D121&lt;=0,0,MAX(0,D121-I121))</f>
        <v/>
      </c>
      <c r="K121" s="32">
        <f>IF(OR($A121&gt;TermMonths,C5&lt;&gt;"Y"),0,Q120)</f>
        <v/>
      </c>
      <c r="L121" s="31">
        <f>IF(K121&lt;=0,0,IF($A121&lt;=E5,D5,F5))</f>
        <v/>
      </c>
      <c r="M121" s="32">
        <f>IF(K121&lt;=0,0,K121*L121/DayCount)</f>
        <v/>
      </c>
      <c r="N121" s="32">
        <f>IF(K121&lt;=0,0,MIN(K121+M121,IF(G5="InterestOnly",M121,IF(G5="FixedAmount",IF($A121&lt;=E5,H5,I5),IF(OR($A121=1,$A121=E5+1),PMT(L121/DayCount,MAX(TermMonths-$A121+1,1),-K121),IF(N120=0,PMT(L121/DayCount,MAX(TermMonths-$A121+1,1),-K121),N120))))))</f>
        <v/>
      </c>
      <c r="O121" s="32">
        <f>IF(OR(K121&lt;=0,$A121&lt;&gt;J5,J5=0),0,MIN(MAX(0,K5-L5*K121),MAX(0,K121-(N121-M121))))</f>
        <v/>
      </c>
      <c r="P121" s="32">
        <f>IF(K121&lt;=0,0,MIN(K121,(N121-M121)+O121))</f>
        <v/>
      </c>
      <c r="Q121" s="32">
        <f>IF(K121&lt;=0,0,MAX(0,K121-P121))</f>
        <v/>
      </c>
      <c r="R121" s="32">
        <f>IF(OR($A121&gt;TermMonths,C6&lt;&gt;"Y"),0,X120)</f>
        <v/>
      </c>
      <c r="S121" s="31">
        <f>IF(R121&lt;=0,0,IF($A121&lt;=E6,D6,F6))</f>
        <v/>
      </c>
      <c r="T121" s="32">
        <f>IF(R121&lt;=0,0,R121*S121/DayCount)</f>
        <v/>
      </c>
      <c r="U121" s="32">
        <f>IF(R121&lt;=0,0,MIN(R121+T121,IF(G6="InterestOnly",T121,IF(G6="FixedAmount",IF($A121&lt;=E6,H6,I6),IF(OR($A121=1,$A121=E6+1),PMT(S121/DayCount,MAX(TermMonths-$A121+1,1),-R121),IF(U120=0,PMT(S121/DayCount,MAX(TermMonths-$A121+1,1),-R121),U120))))))</f>
        <v/>
      </c>
      <c r="V121" s="32">
        <f>IF(OR(R121&lt;=0,$A121&lt;&gt;J6,J6=0),0,MIN(MAX(0,K6-L6*R121),MAX(0,R121-(U121-T121))))</f>
        <v/>
      </c>
      <c r="W121" s="32">
        <f>IF(R121&lt;=0,0,MIN(R121,(U121-T121)+V121))</f>
        <v/>
      </c>
      <c r="X121" s="32">
        <f>IF(R121&lt;=0,0,MAX(0,R121-W121))</f>
        <v/>
      </c>
      <c r="Y121" s="32">
        <f>IF(OR($A121&gt;TermMonths,C7&lt;&gt;"Y"),0,AE120)</f>
        <v/>
      </c>
      <c r="Z121" s="31">
        <f>IF(Y121&lt;=0,0,IF($A121&lt;=E7,D7,F7))</f>
        <v/>
      </c>
      <c r="AA121" s="32">
        <f>IF(Y121&lt;=0,0,Y121*Z121/DayCount)</f>
        <v/>
      </c>
      <c r="AB121" s="32">
        <f>IF(Y121&lt;=0,0,MIN(Y121+AA121,IF(G7="InterestOnly",AA121,IF(G7="FixedAmount",IF($A121&lt;=E7,H7,I7),IF(OR($A121=1,$A121=E7+1),PMT(Z121/DayCount,MAX(TermMonths-$A121+1,1),-Y121),IF(AB120=0,PMT(Z121/DayCount,MAX(TermMonths-$A121+1,1),-Y121),AB120))))))</f>
        <v/>
      </c>
      <c r="AC121" s="32">
        <f>IF(OR(Y121&lt;=0,$A121&lt;&gt;J7,J7=0),0,MIN(MAX(0,K7-L7*Y121),MAX(0,Y121-(AB121-AA121))))</f>
        <v/>
      </c>
      <c r="AD121" s="32">
        <f>IF(Y121&lt;=0,0,MIN(Y121,(AB121-AA121)+AC121))</f>
        <v/>
      </c>
      <c r="AE121" s="32">
        <f>IF(Y121&lt;=0,0,MAX(0,Y121-AD121))</f>
        <v/>
      </c>
      <c r="AF121" s="32">
        <f>IF(OR($A121&gt;TermMonths,C8&lt;&gt;"Y"),0,AL120)</f>
        <v/>
      </c>
      <c r="AG121" s="31">
        <f>IF(AF121&lt;=0,0,IF($A121&lt;=E8,D8,F8))</f>
        <v/>
      </c>
      <c r="AH121" s="32">
        <f>IF(AF121&lt;=0,0,AF121*AG121/DayCount)</f>
        <v/>
      </c>
      <c r="AI121" s="32">
        <f>IF(AF121&lt;=0,0,MIN(AF121+AH121,IF(G8="InterestOnly",AH121,IF(G8="FixedAmount",IF($A121&lt;=E8,H8,I8),IF(OR($A121=1,$A121=E8+1),PMT(AG121/DayCount,MAX(TermMonths-$A121+1,1),-AF121),IF(AI120=0,PMT(AG121/DayCount,MAX(TermMonths-$A121+1,1),-AF121),AI120))))))</f>
        <v/>
      </c>
      <c r="AJ121" s="32">
        <f>IF(OR(AF121&lt;=0,$A121&lt;&gt;J8,J8=0),0,MIN(MAX(0,K8-L8*AF121),MAX(0,AF121-(AI121-AH121))))</f>
        <v/>
      </c>
      <c r="AK121" s="32">
        <f>IF(AF121&lt;=0,0,MIN(AF121,(AI121-AH121)+AJ121))</f>
        <v/>
      </c>
      <c r="AL121" s="32">
        <f>IF(AF121&lt;=0,0,MAX(0,AF121-AK121))</f>
        <v/>
      </c>
      <c r="AM121" s="32">
        <f>IF(OR($A121&gt;TermMonths,C9&lt;&gt;"Y"),0,AS120)</f>
        <v/>
      </c>
      <c r="AN121" s="31">
        <f>IF(AM121&lt;=0,0,IF($A121&lt;=E9,D9,F9))</f>
        <v/>
      </c>
      <c r="AO121" s="32">
        <f>IF(AM121&lt;=0,0,AM121*AN121/DayCount)</f>
        <v/>
      </c>
      <c r="AP121" s="32">
        <f>IF(AM121&lt;=0,0,MIN(AM121+AO121,IF(G9="InterestOnly",AO121,IF(G9="FixedAmount",IF($A121&lt;=E9,H9,I9),IF(OR($A121=1,$A121=E9+1),PMT(AN121/DayCount,MAX(TermMonths-$A121+1,1),-AM121),IF(AP120=0,PMT(AN121/DayCount,MAX(TermMonths-$A121+1,1),-AM121),AP120))))))</f>
        <v/>
      </c>
      <c r="AQ121" s="32">
        <f>IF(OR(AM121&lt;=0,$A121&lt;&gt;J9,J9=0),0,MIN(MAX(0,K9-L9*AM121),MAX(0,AM121-(AP121-AO121))))</f>
        <v/>
      </c>
      <c r="AR121" s="32">
        <f>IF(AM121&lt;=0,0,MIN(AM121,(AP121-AO121)+AQ121))</f>
        <v/>
      </c>
      <c r="AS121" s="32">
        <f>IF(AM121&lt;=0,0,MAX(0,AM121-AR121))</f>
        <v/>
      </c>
    </row>
    <row r="122">
      <c r="A122" s="33" t="n">
        <v>109</v>
      </c>
      <c r="B122" s="34">
        <f>IF(A122&gt;TermMonths,"",EDATE(StartDate,A122-1))</f>
        <v/>
      </c>
      <c r="C122" s="33">
        <f>IF(B122="","",YEAR(B122))</f>
        <v/>
      </c>
      <c r="D122" s="32">
        <f>IF(OR($A122&gt;TermMonths,C4&lt;&gt;"Y"),0,J121)</f>
        <v/>
      </c>
      <c r="E122" s="31">
        <f>IF(D122&lt;=0,0,IF($A122&lt;=E4,D4,F4))</f>
        <v/>
      </c>
      <c r="F122" s="32">
        <f>IF(D122&lt;=0,0,D122*E122/DayCount)</f>
        <v/>
      </c>
      <c r="G122" s="32">
        <f>IF(D122&lt;=0,0,MIN(D122+F122,IF(G4="InterestOnly",F122,IF(G4="FixedAmount",IF($A122&lt;=E4,H4,I4),IF(OR($A122=1,$A122=E4+1),PMT(E122/DayCount,MAX(TermMonths-$A122+1,1),-D122),IF(G121=0,PMT(E122/DayCount,MAX(TermMonths-$A122+1,1),-D122),G121))))))</f>
        <v/>
      </c>
      <c r="H122" s="32">
        <f>IF(OR(D122&lt;=0,$A122&lt;&gt;J4,J4=0),0,MIN(MAX(0,K4-L4*D122),MAX(0,D122-(G122-F122))))</f>
        <v/>
      </c>
      <c r="I122" s="32">
        <f>IF(D122&lt;=0,0,MIN(D122,(G122-F122)+H122))</f>
        <v/>
      </c>
      <c r="J122" s="32">
        <f>IF(D122&lt;=0,0,MAX(0,D122-I122))</f>
        <v/>
      </c>
      <c r="K122" s="32">
        <f>IF(OR($A122&gt;TermMonths,C5&lt;&gt;"Y"),0,Q121)</f>
        <v/>
      </c>
      <c r="L122" s="31">
        <f>IF(K122&lt;=0,0,IF($A122&lt;=E5,D5,F5))</f>
        <v/>
      </c>
      <c r="M122" s="32">
        <f>IF(K122&lt;=0,0,K122*L122/DayCount)</f>
        <v/>
      </c>
      <c r="N122" s="32">
        <f>IF(K122&lt;=0,0,MIN(K122+M122,IF(G5="InterestOnly",M122,IF(G5="FixedAmount",IF($A122&lt;=E5,H5,I5),IF(OR($A122=1,$A122=E5+1),PMT(L122/DayCount,MAX(TermMonths-$A122+1,1),-K122),IF(N121=0,PMT(L122/DayCount,MAX(TermMonths-$A122+1,1),-K122),N121))))))</f>
        <v/>
      </c>
      <c r="O122" s="32">
        <f>IF(OR(K122&lt;=0,$A122&lt;&gt;J5,J5=0),0,MIN(MAX(0,K5-L5*K122),MAX(0,K122-(N122-M122))))</f>
        <v/>
      </c>
      <c r="P122" s="32">
        <f>IF(K122&lt;=0,0,MIN(K122,(N122-M122)+O122))</f>
        <v/>
      </c>
      <c r="Q122" s="32">
        <f>IF(K122&lt;=0,0,MAX(0,K122-P122))</f>
        <v/>
      </c>
      <c r="R122" s="32">
        <f>IF(OR($A122&gt;TermMonths,C6&lt;&gt;"Y"),0,X121)</f>
        <v/>
      </c>
      <c r="S122" s="31">
        <f>IF(R122&lt;=0,0,IF($A122&lt;=E6,D6,F6))</f>
        <v/>
      </c>
      <c r="T122" s="32">
        <f>IF(R122&lt;=0,0,R122*S122/DayCount)</f>
        <v/>
      </c>
      <c r="U122" s="32">
        <f>IF(R122&lt;=0,0,MIN(R122+T122,IF(G6="InterestOnly",T122,IF(G6="FixedAmount",IF($A122&lt;=E6,H6,I6),IF(OR($A122=1,$A122=E6+1),PMT(S122/DayCount,MAX(TermMonths-$A122+1,1),-R122),IF(U121=0,PMT(S122/DayCount,MAX(TermMonths-$A122+1,1),-R122),U121))))))</f>
        <v/>
      </c>
      <c r="V122" s="32">
        <f>IF(OR(R122&lt;=0,$A122&lt;&gt;J6,J6=0),0,MIN(MAX(0,K6-L6*R122),MAX(0,R122-(U122-T122))))</f>
        <v/>
      </c>
      <c r="W122" s="32">
        <f>IF(R122&lt;=0,0,MIN(R122,(U122-T122)+V122))</f>
        <v/>
      </c>
      <c r="X122" s="32">
        <f>IF(R122&lt;=0,0,MAX(0,R122-W122))</f>
        <v/>
      </c>
      <c r="Y122" s="32">
        <f>IF(OR($A122&gt;TermMonths,C7&lt;&gt;"Y"),0,AE121)</f>
        <v/>
      </c>
      <c r="Z122" s="31">
        <f>IF(Y122&lt;=0,0,IF($A122&lt;=E7,D7,F7))</f>
        <v/>
      </c>
      <c r="AA122" s="32">
        <f>IF(Y122&lt;=0,0,Y122*Z122/DayCount)</f>
        <v/>
      </c>
      <c r="AB122" s="32">
        <f>IF(Y122&lt;=0,0,MIN(Y122+AA122,IF(G7="InterestOnly",AA122,IF(G7="FixedAmount",IF($A122&lt;=E7,H7,I7),IF(OR($A122=1,$A122=E7+1),PMT(Z122/DayCount,MAX(TermMonths-$A122+1,1),-Y122),IF(AB121=0,PMT(Z122/DayCount,MAX(TermMonths-$A122+1,1),-Y122),AB121))))))</f>
        <v/>
      </c>
      <c r="AC122" s="32">
        <f>IF(OR(Y122&lt;=0,$A122&lt;&gt;J7,J7=0),0,MIN(MAX(0,K7-L7*Y122),MAX(0,Y122-(AB122-AA122))))</f>
        <v/>
      </c>
      <c r="AD122" s="32">
        <f>IF(Y122&lt;=0,0,MIN(Y122,(AB122-AA122)+AC122))</f>
        <v/>
      </c>
      <c r="AE122" s="32">
        <f>IF(Y122&lt;=0,0,MAX(0,Y122-AD122))</f>
        <v/>
      </c>
      <c r="AF122" s="32">
        <f>IF(OR($A122&gt;TermMonths,C8&lt;&gt;"Y"),0,AL121)</f>
        <v/>
      </c>
      <c r="AG122" s="31">
        <f>IF(AF122&lt;=0,0,IF($A122&lt;=E8,D8,F8))</f>
        <v/>
      </c>
      <c r="AH122" s="32">
        <f>IF(AF122&lt;=0,0,AF122*AG122/DayCount)</f>
        <v/>
      </c>
      <c r="AI122" s="32">
        <f>IF(AF122&lt;=0,0,MIN(AF122+AH122,IF(G8="InterestOnly",AH122,IF(G8="FixedAmount",IF($A122&lt;=E8,H8,I8),IF(OR($A122=1,$A122=E8+1),PMT(AG122/DayCount,MAX(TermMonths-$A122+1,1),-AF122),IF(AI121=0,PMT(AG122/DayCount,MAX(TermMonths-$A122+1,1),-AF122),AI121))))))</f>
        <v/>
      </c>
      <c r="AJ122" s="32">
        <f>IF(OR(AF122&lt;=0,$A122&lt;&gt;J8,J8=0),0,MIN(MAX(0,K8-L8*AF122),MAX(0,AF122-(AI122-AH122))))</f>
        <v/>
      </c>
      <c r="AK122" s="32">
        <f>IF(AF122&lt;=0,0,MIN(AF122,(AI122-AH122)+AJ122))</f>
        <v/>
      </c>
      <c r="AL122" s="32">
        <f>IF(AF122&lt;=0,0,MAX(0,AF122-AK122))</f>
        <v/>
      </c>
      <c r="AM122" s="32">
        <f>IF(OR($A122&gt;TermMonths,C9&lt;&gt;"Y"),0,AS121)</f>
        <v/>
      </c>
      <c r="AN122" s="31">
        <f>IF(AM122&lt;=0,0,IF($A122&lt;=E9,D9,F9))</f>
        <v/>
      </c>
      <c r="AO122" s="32">
        <f>IF(AM122&lt;=0,0,AM122*AN122/DayCount)</f>
        <v/>
      </c>
      <c r="AP122" s="32">
        <f>IF(AM122&lt;=0,0,MIN(AM122+AO122,IF(G9="InterestOnly",AO122,IF(G9="FixedAmount",IF($A122&lt;=E9,H9,I9),IF(OR($A122=1,$A122=E9+1),PMT(AN122/DayCount,MAX(TermMonths-$A122+1,1),-AM122),IF(AP121=0,PMT(AN122/DayCount,MAX(TermMonths-$A122+1,1),-AM122),AP121))))))</f>
        <v/>
      </c>
      <c r="AQ122" s="32">
        <f>IF(OR(AM122&lt;=0,$A122&lt;&gt;J9,J9=0),0,MIN(MAX(0,K9-L9*AM122),MAX(0,AM122-(AP122-AO122))))</f>
        <v/>
      </c>
      <c r="AR122" s="32">
        <f>IF(AM122&lt;=0,0,MIN(AM122,(AP122-AO122)+AQ122))</f>
        <v/>
      </c>
      <c r="AS122" s="32">
        <f>IF(AM122&lt;=0,0,MAX(0,AM122-AR122))</f>
        <v/>
      </c>
    </row>
    <row r="123">
      <c r="A123" s="33" t="n">
        <v>110</v>
      </c>
      <c r="B123" s="34">
        <f>IF(A123&gt;TermMonths,"",EDATE(StartDate,A123-1))</f>
        <v/>
      </c>
      <c r="C123" s="33">
        <f>IF(B123="","",YEAR(B123))</f>
        <v/>
      </c>
      <c r="D123" s="32">
        <f>IF(OR($A123&gt;TermMonths,C4&lt;&gt;"Y"),0,J122)</f>
        <v/>
      </c>
      <c r="E123" s="31">
        <f>IF(D123&lt;=0,0,IF($A123&lt;=E4,D4,F4))</f>
        <v/>
      </c>
      <c r="F123" s="32">
        <f>IF(D123&lt;=0,0,D123*E123/DayCount)</f>
        <v/>
      </c>
      <c r="G123" s="32">
        <f>IF(D123&lt;=0,0,MIN(D123+F123,IF(G4="InterestOnly",F123,IF(G4="FixedAmount",IF($A123&lt;=E4,H4,I4),IF(OR($A123=1,$A123=E4+1),PMT(E123/DayCount,MAX(TermMonths-$A123+1,1),-D123),IF(G122=0,PMT(E123/DayCount,MAX(TermMonths-$A123+1,1),-D123),G122))))))</f>
        <v/>
      </c>
      <c r="H123" s="32">
        <f>IF(OR(D123&lt;=0,$A123&lt;&gt;J4,J4=0),0,MIN(MAX(0,K4-L4*D123),MAX(0,D123-(G123-F123))))</f>
        <v/>
      </c>
      <c r="I123" s="32">
        <f>IF(D123&lt;=0,0,MIN(D123,(G123-F123)+H123))</f>
        <v/>
      </c>
      <c r="J123" s="32">
        <f>IF(D123&lt;=0,0,MAX(0,D123-I123))</f>
        <v/>
      </c>
      <c r="K123" s="32">
        <f>IF(OR($A123&gt;TermMonths,C5&lt;&gt;"Y"),0,Q122)</f>
        <v/>
      </c>
      <c r="L123" s="31">
        <f>IF(K123&lt;=0,0,IF($A123&lt;=E5,D5,F5))</f>
        <v/>
      </c>
      <c r="M123" s="32">
        <f>IF(K123&lt;=0,0,K123*L123/DayCount)</f>
        <v/>
      </c>
      <c r="N123" s="32">
        <f>IF(K123&lt;=0,0,MIN(K123+M123,IF(G5="InterestOnly",M123,IF(G5="FixedAmount",IF($A123&lt;=E5,H5,I5),IF(OR($A123=1,$A123=E5+1),PMT(L123/DayCount,MAX(TermMonths-$A123+1,1),-K123),IF(N122=0,PMT(L123/DayCount,MAX(TermMonths-$A123+1,1),-K123),N122))))))</f>
        <v/>
      </c>
      <c r="O123" s="32">
        <f>IF(OR(K123&lt;=0,$A123&lt;&gt;J5,J5=0),0,MIN(MAX(0,K5-L5*K123),MAX(0,K123-(N123-M123))))</f>
        <v/>
      </c>
      <c r="P123" s="32">
        <f>IF(K123&lt;=0,0,MIN(K123,(N123-M123)+O123))</f>
        <v/>
      </c>
      <c r="Q123" s="32">
        <f>IF(K123&lt;=0,0,MAX(0,K123-P123))</f>
        <v/>
      </c>
      <c r="R123" s="32">
        <f>IF(OR($A123&gt;TermMonths,C6&lt;&gt;"Y"),0,X122)</f>
        <v/>
      </c>
      <c r="S123" s="31">
        <f>IF(R123&lt;=0,0,IF($A123&lt;=E6,D6,F6))</f>
        <v/>
      </c>
      <c r="T123" s="32">
        <f>IF(R123&lt;=0,0,R123*S123/DayCount)</f>
        <v/>
      </c>
      <c r="U123" s="32">
        <f>IF(R123&lt;=0,0,MIN(R123+T123,IF(G6="InterestOnly",T123,IF(G6="FixedAmount",IF($A123&lt;=E6,H6,I6),IF(OR($A123=1,$A123=E6+1),PMT(S123/DayCount,MAX(TermMonths-$A123+1,1),-R123),IF(U122=0,PMT(S123/DayCount,MAX(TermMonths-$A123+1,1),-R123),U122))))))</f>
        <v/>
      </c>
      <c r="V123" s="32">
        <f>IF(OR(R123&lt;=0,$A123&lt;&gt;J6,J6=0),0,MIN(MAX(0,K6-L6*R123),MAX(0,R123-(U123-T123))))</f>
        <v/>
      </c>
      <c r="W123" s="32">
        <f>IF(R123&lt;=0,0,MIN(R123,(U123-T123)+V123))</f>
        <v/>
      </c>
      <c r="X123" s="32">
        <f>IF(R123&lt;=0,0,MAX(0,R123-W123))</f>
        <v/>
      </c>
      <c r="Y123" s="32">
        <f>IF(OR($A123&gt;TermMonths,C7&lt;&gt;"Y"),0,AE122)</f>
        <v/>
      </c>
      <c r="Z123" s="31">
        <f>IF(Y123&lt;=0,0,IF($A123&lt;=E7,D7,F7))</f>
        <v/>
      </c>
      <c r="AA123" s="32">
        <f>IF(Y123&lt;=0,0,Y123*Z123/DayCount)</f>
        <v/>
      </c>
      <c r="AB123" s="32">
        <f>IF(Y123&lt;=0,0,MIN(Y123+AA123,IF(G7="InterestOnly",AA123,IF(G7="FixedAmount",IF($A123&lt;=E7,H7,I7),IF(OR($A123=1,$A123=E7+1),PMT(Z123/DayCount,MAX(TermMonths-$A123+1,1),-Y123),IF(AB122=0,PMT(Z123/DayCount,MAX(TermMonths-$A123+1,1),-Y123),AB122))))))</f>
        <v/>
      </c>
      <c r="AC123" s="32">
        <f>IF(OR(Y123&lt;=0,$A123&lt;&gt;J7,J7=0),0,MIN(MAX(0,K7-L7*Y123),MAX(0,Y123-(AB123-AA123))))</f>
        <v/>
      </c>
      <c r="AD123" s="32">
        <f>IF(Y123&lt;=0,0,MIN(Y123,(AB123-AA123)+AC123))</f>
        <v/>
      </c>
      <c r="AE123" s="32">
        <f>IF(Y123&lt;=0,0,MAX(0,Y123-AD123))</f>
        <v/>
      </c>
      <c r="AF123" s="32">
        <f>IF(OR($A123&gt;TermMonths,C8&lt;&gt;"Y"),0,AL122)</f>
        <v/>
      </c>
      <c r="AG123" s="31">
        <f>IF(AF123&lt;=0,0,IF($A123&lt;=E8,D8,F8))</f>
        <v/>
      </c>
      <c r="AH123" s="32">
        <f>IF(AF123&lt;=0,0,AF123*AG123/DayCount)</f>
        <v/>
      </c>
      <c r="AI123" s="32">
        <f>IF(AF123&lt;=0,0,MIN(AF123+AH123,IF(G8="InterestOnly",AH123,IF(G8="FixedAmount",IF($A123&lt;=E8,H8,I8),IF(OR($A123=1,$A123=E8+1),PMT(AG123/DayCount,MAX(TermMonths-$A123+1,1),-AF123),IF(AI122=0,PMT(AG123/DayCount,MAX(TermMonths-$A123+1,1),-AF123),AI122))))))</f>
        <v/>
      </c>
      <c r="AJ123" s="32">
        <f>IF(OR(AF123&lt;=0,$A123&lt;&gt;J8,J8=0),0,MIN(MAX(0,K8-L8*AF123),MAX(0,AF123-(AI123-AH123))))</f>
        <v/>
      </c>
      <c r="AK123" s="32">
        <f>IF(AF123&lt;=0,0,MIN(AF123,(AI123-AH123)+AJ123))</f>
        <v/>
      </c>
      <c r="AL123" s="32">
        <f>IF(AF123&lt;=0,0,MAX(0,AF123-AK123))</f>
        <v/>
      </c>
      <c r="AM123" s="32">
        <f>IF(OR($A123&gt;TermMonths,C9&lt;&gt;"Y"),0,AS122)</f>
        <v/>
      </c>
      <c r="AN123" s="31">
        <f>IF(AM123&lt;=0,0,IF($A123&lt;=E9,D9,F9))</f>
        <v/>
      </c>
      <c r="AO123" s="32">
        <f>IF(AM123&lt;=0,0,AM123*AN123/DayCount)</f>
        <v/>
      </c>
      <c r="AP123" s="32">
        <f>IF(AM123&lt;=0,0,MIN(AM123+AO123,IF(G9="InterestOnly",AO123,IF(G9="FixedAmount",IF($A123&lt;=E9,H9,I9),IF(OR($A123=1,$A123=E9+1),PMT(AN123/DayCount,MAX(TermMonths-$A123+1,1),-AM123),IF(AP122=0,PMT(AN123/DayCount,MAX(TermMonths-$A123+1,1),-AM123),AP122))))))</f>
        <v/>
      </c>
      <c r="AQ123" s="32">
        <f>IF(OR(AM123&lt;=0,$A123&lt;&gt;J9,J9=0),0,MIN(MAX(0,K9-L9*AM123),MAX(0,AM123-(AP123-AO123))))</f>
        <v/>
      </c>
      <c r="AR123" s="32">
        <f>IF(AM123&lt;=0,0,MIN(AM123,(AP123-AO123)+AQ123))</f>
        <v/>
      </c>
      <c r="AS123" s="32">
        <f>IF(AM123&lt;=0,0,MAX(0,AM123-AR123))</f>
        <v/>
      </c>
    </row>
    <row r="124">
      <c r="A124" s="33" t="n">
        <v>111</v>
      </c>
      <c r="B124" s="34">
        <f>IF(A124&gt;TermMonths,"",EDATE(StartDate,A124-1))</f>
        <v/>
      </c>
      <c r="C124" s="33">
        <f>IF(B124="","",YEAR(B124))</f>
        <v/>
      </c>
      <c r="D124" s="32">
        <f>IF(OR($A124&gt;TermMonths,C4&lt;&gt;"Y"),0,J123)</f>
        <v/>
      </c>
      <c r="E124" s="31">
        <f>IF(D124&lt;=0,0,IF($A124&lt;=E4,D4,F4))</f>
        <v/>
      </c>
      <c r="F124" s="32">
        <f>IF(D124&lt;=0,0,D124*E124/DayCount)</f>
        <v/>
      </c>
      <c r="G124" s="32">
        <f>IF(D124&lt;=0,0,MIN(D124+F124,IF(G4="InterestOnly",F124,IF(G4="FixedAmount",IF($A124&lt;=E4,H4,I4),IF(OR($A124=1,$A124=E4+1),PMT(E124/DayCount,MAX(TermMonths-$A124+1,1),-D124),IF(G123=0,PMT(E124/DayCount,MAX(TermMonths-$A124+1,1),-D124),G123))))))</f>
        <v/>
      </c>
      <c r="H124" s="32">
        <f>IF(OR(D124&lt;=0,$A124&lt;&gt;J4,J4=0),0,MIN(MAX(0,K4-L4*D124),MAX(0,D124-(G124-F124))))</f>
        <v/>
      </c>
      <c r="I124" s="32">
        <f>IF(D124&lt;=0,0,MIN(D124,(G124-F124)+H124))</f>
        <v/>
      </c>
      <c r="J124" s="32">
        <f>IF(D124&lt;=0,0,MAX(0,D124-I124))</f>
        <v/>
      </c>
      <c r="K124" s="32">
        <f>IF(OR($A124&gt;TermMonths,C5&lt;&gt;"Y"),0,Q123)</f>
        <v/>
      </c>
      <c r="L124" s="31">
        <f>IF(K124&lt;=0,0,IF($A124&lt;=E5,D5,F5))</f>
        <v/>
      </c>
      <c r="M124" s="32">
        <f>IF(K124&lt;=0,0,K124*L124/DayCount)</f>
        <v/>
      </c>
      <c r="N124" s="32">
        <f>IF(K124&lt;=0,0,MIN(K124+M124,IF(G5="InterestOnly",M124,IF(G5="FixedAmount",IF($A124&lt;=E5,H5,I5),IF(OR($A124=1,$A124=E5+1),PMT(L124/DayCount,MAX(TermMonths-$A124+1,1),-K124),IF(N123=0,PMT(L124/DayCount,MAX(TermMonths-$A124+1,1),-K124),N123))))))</f>
        <v/>
      </c>
      <c r="O124" s="32">
        <f>IF(OR(K124&lt;=0,$A124&lt;&gt;J5,J5=0),0,MIN(MAX(0,K5-L5*K124),MAX(0,K124-(N124-M124))))</f>
        <v/>
      </c>
      <c r="P124" s="32">
        <f>IF(K124&lt;=0,0,MIN(K124,(N124-M124)+O124))</f>
        <v/>
      </c>
      <c r="Q124" s="32">
        <f>IF(K124&lt;=0,0,MAX(0,K124-P124))</f>
        <v/>
      </c>
      <c r="R124" s="32">
        <f>IF(OR($A124&gt;TermMonths,C6&lt;&gt;"Y"),0,X123)</f>
        <v/>
      </c>
      <c r="S124" s="31">
        <f>IF(R124&lt;=0,0,IF($A124&lt;=E6,D6,F6))</f>
        <v/>
      </c>
      <c r="T124" s="32">
        <f>IF(R124&lt;=0,0,R124*S124/DayCount)</f>
        <v/>
      </c>
      <c r="U124" s="32">
        <f>IF(R124&lt;=0,0,MIN(R124+T124,IF(G6="InterestOnly",T124,IF(G6="FixedAmount",IF($A124&lt;=E6,H6,I6),IF(OR($A124=1,$A124=E6+1),PMT(S124/DayCount,MAX(TermMonths-$A124+1,1),-R124),IF(U123=0,PMT(S124/DayCount,MAX(TermMonths-$A124+1,1),-R124),U123))))))</f>
        <v/>
      </c>
      <c r="V124" s="32">
        <f>IF(OR(R124&lt;=0,$A124&lt;&gt;J6,J6=0),0,MIN(MAX(0,K6-L6*R124),MAX(0,R124-(U124-T124))))</f>
        <v/>
      </c>
      <c r="W124" s="32">
        <f>IF(R124&lt;=0,0,MIN(R124,(U124-T124)+V124))</f>
        <v/>
      </c>
      <c r="X124" s="32">
        <f>IF(R124&lt;=0,0,MAX(0,R124-W124))</f>
        <v/>
      </c>
      <c r="Y124" s="32">
        <f>IF(OR($A124&gt;TermMonths,C7&lt;&gt;"Y"),0,AE123)</f>
        <v/>
      </c>
      <c r="Z124" s="31">
        <f>IF(Y124&lt;=0,0,IF($A124&lt;=E7,D7,F7))</f>
        <v/>
      </c>
      <c r="AA124" s="32">
        <f>IF(Y124&lt;=0,0,Y124*Z124/DayCount)</f>
        <v/>
      </c>
      <c r="AB124" s="32">
        <f>IF(Y124&lt;=0,0,MIN(Y124+AA124,IF(G7="InterestOnly",AA124,IF(G7="FixedAmount",IF($A124&lt;=E7,H7,I7),IF(OR($A124=1,$A124=E7+1),PMT(Z124/DayCount,MAX(TermMonths-$A124+1,1),-Y124),IF(AB123=0,PMT(Z124/DayCount,MAX(TermMonths-$A124+1,1),-Y124),AB123))))))</f>
        <v/>
      </c>
      <c r="AC124" s="32">
        <f>IF(OR(Y124&lt;=0,$A124&lt;&gt;J7,J7=0),0,MIN(MAX(0,K7-L7*Y124),MAX(0,Y124-(AB124-AA124))))</f>
        <v/>
      </c>
      <c r="AD124" s="32">
        <f>IF(Y124&lt;=0,0,MIN(Y124,(AB124-AA124)+AC124))</f>
        <v/>
      </c>
      <c r="AE124" s="32">
        <f>IF(Y124&lt;=0,0,MAX(0,Y124-AD124))</f>
        <v/>
      </c>
      <c r="AF124" s="32">
        <f>IF(OR($A124&gt;TermMonths,C8&lt;&gt;"Y"),0,AL123)</f>
        <v/>
      </c>
      <c r="AG124" s="31">
        <f>IF(AF124&lt;=0,0,IF($A124&lt;=E8,D8,F8))</f>
        <v/>
      </c>
      <c r="AH124" s="32">
        <f>IF(AF124&lt;=0,0,AF124*AG124/DayCount)</f>
        <v/>
      </c>
      <c r="AI124" s="32">
        <f>IF(AF124&lt;=0,0,MIN(AF124+AH124,IF(G8="InterestOnly",AH124,IF(G8="FixedAmount",IF($A124&lt;=E8,H8,I8),IF(OR($A124=1,$A124=E8+1),PMT(AG124/DayCount,MAX(TermMonths-$A124+1,1),-AF124),IF(AI123=0,PMT(AG124/DayCount,MAX(TermMonths-$A124+1,1),-AF124),AI123))))))</f>
        <v/>
      </c>
      <c r="AJ124" s="32">
        <f>IF(OR(AF124&lt;=0,$A124&lt;&gt;J8,J8=0),0,MIN(MAX(0,K8-L8*AF124),MAX(0,AF124-(AI124-AH124))))</f>
        <v/>
      </c>
      <c r="AK124" s="32">
        <f>IF(AF124&lt;=0,0,MIN(AF124,(AI124-AH124)+AJ124))</f>
        <v/>
      </c>
      <c r="AL124" s="32">
        <f>IF(AF124&lt;=0,0,MAX(0,AF124-AK124))</f>
        <v/>
      </c>
      <c r="AM124" s="32">
        <f>IF(OR($A124&gt;TermMonths,C9&lt;&gt;"Y"),0,AS123)</f>
        <v/>
      </c>
      <c r="AN124" s="31">
        <f>IF(AM124&lt;=0,0,IF($A124&lt;=E9,D9,F9))</f>
        <v/>
      </c>
      <c r="AO124" s="32">
        <f>IF(AM124&lt;=0,0,AM124*AN124/DayCount)</f>
        <v/>
      </c>
      <c r="AP124" s="32">
        <f>IF(AM124&lt;=0,0,MIN(AM124+AO124,IF(G9="InterestOnly",AO124,IF(G9="FixedAmount",IF($A124&lt;=E9,H9,I9),IF(OR($A124=1,$A124=E9+1),PMT(AN124/DayCount,MAX(TermMonths-$A124+1,1),-AM124),IF(AP123=0,PMT(AN124/DayCount,MAX(TermMonths-$A124+1,1),-AM124),AP123))))))</f>
        <v/>
      </c>
      <c r="AQ124" s="32">
        <f>IF(OR(AM124&lt;=0,$A124&lt;&gt;J9,J9=0),0,MIN(MAX(0,K9-L9*AM124),MAX(0,AM124-(AP124-AO124))))</f>
        <v/>
      </c>
      <c r="AR124" s="32">
        <f>IF(AM124&lt;=0,0,MIN(AM124,(AP124-AO124)+AQ124))</f>
        <v/>
      </c>
      <c r="AS124" s="32">
        <f>IF(AM124&lt;=0,0,MAX(0,AM124-AR124))</f>
        <v/>
      </c>
    </row>
    <row r="125">
      <c r="A125" s="33" t="n">
        <v>112</v>
      </c>
      <c r="B125" s="34">
        <f>IF(A125&gt;TermMonths,"",EDATE(StartDate,A125-1))</f>
        <v/>
      </c>
      <c r="C125" s="33">
        <f>IF(B125="","",YEAR(B125))</f>
        <v/>
      </c>
      <c r="D125" s="32">
        <f>IF(OR($A125&gt;TermMonths,C4&lt;&gt;"Y"),0,J124)</f>
        <v/>
      </c>
      <c r="E125" s="31">
        <f>IF(D125&lt;=0,0,IF($A125&lt;=E4,D4,F4))</f>
        <v/>
      </c>
      <c r="F125" s="32">
        <f>IF(D125&lt;=0,0,D125*E125/DayCount)</f>
        <v/>
      </c>
      <c r="G125" s="32">
        <f>IF(D125&lt;=0,0,MIN(D125+F125,IF(G4="InterestOnly",F125,IF(G4="FixedAmount",IF($A125&lt;=E4,H4,I4),IF(OR($A125=1,$A125=E4+1),PMT(E125/DayCount,MAX(TermMonths-$A125+1,1),-D125),IF(G124=0,PMT(E125/DayCount,MAX(TermMonths-$A125+1,1),-D125),G124))))))</f>
        <v/>
      </c>
      <c r="H125" s="32">
        <f>IF(OR(D125&lt;=0,$A125&lt;&gt;J4,J4=0),0,MIN(MAX(0,K4-L4*D125),MAX(0,D125-(G125-F125))))</f>
        <v/>
      </c>
      <c r="I125" s="32">
        <f>IF(D125&lt;=0,0,MIN(D125,(G125-F125)+H125))</f>
        <v/>
      </c>
      <c r="J125" s="32">
        <f>IF(D125&lt;=0,0,MAX(0,D125-I125))</f>
        <v/>
      </c>
      <c r="K125" s="32">
        <f>IF(OR($A125&gt;TermMonths,C5&lt;&gt;"Y"),0,Q124)</f>
        <v/>
      </c>
      <c r="L125" s="31">
        <f>IF(K125&lt;=0,0,IF($A125&lt;=E5,D5,F5))</f>
        <v/>
      </c>
      <c r="M125" s="32">
        <f>IF(K125&lt;=0,0,K125*L125/DayCount)</f>
        <v/>
      </c>
      <c r="N125" s="32">
        <f>IF(K125&lt;=0,0,MIN(K125+M125,IF(G5="InterestOnly",M125,IF(G5="FixedAmount",IF($A125&lt;=E5,H5,I5),IF(OR($A125=1,$A125=E5+1),PMT(L125/DayCount,MAX(TermMonths-$A125+1,1),-K125),IF(N124=0,PMT(L125/DayCount,MAX(TermMonths-$A125+1,1),-K125),N124))))))</f>
        <v/>
      </c>
      <c r="O125" s="32">
        <f>IF(OR(K125&lt;=0,$A125&lt;&gt;J5,J5=0),0,MIN(MAX(0,K5-L5*K125),MAX(0,K125-(N125-M125))))</f>
        <v/>
      </c>
      <c r="P125" s="32">
        <f>IF(K125&lt;=0,0,MIN(K125,(N125-M125)+O125))</f>
        <v/>
      </c>
      <c r="Q125" s="32">
        <f>IF(K125&lt;=0,0,MAX(0,K125-P125))</f>
        <v/>
      </c>
      <c r="R125" s="32">
        <f>IF(OR($A125&gt;TermMonths,C6&lt;&gt;"Y"),0,X124)</f>
        <v/>
      </c>
      <c r="S125" s="31">
        <f>IF(R125&lt;=0,0,IF($A125&lt;=E6,D6,F6))</f>
        <v/>
      </c>
      <c r="T125" s="32">
        <f>IF(R125&lt;=0,0,R125*S125/DayCount)</f>
        <v/>
      </c>
      <c r="U125" s="32">
        <f>IF(R125&lt;=0,0,MIN(R125+T125,IF(G6="InterestOnly",T125,IF(G6="FixedAmount",IF($A125&lt;=E6,H6,I6),IF(OR($A125=1,$A125=E6+1),PMT(S125/DayCount,MAX(TermMonths-$A125+1,1),-R125),IF(U124=0,PMT(S125/DayCount,MAX(TermMonths-$A125+1,1),-R125),U124))))))</f>
        <v/>
      </c>
      <c r="V125" s="32">
        <f>IF(OR(R125&lt;=0,$A125&lt;&gt;J6,J6=0),0,MIN(MAX(0,K6-L6*R125),MAX(0,R125-(U125-T125))))</f>
        <v/>
      </c>
      <c r="W125" s="32">
        <f>IF(R125&lt;=0,0,MIN(R125,(U125-T125)+V125))</f>
        <v/>
      </c>
      <c r="X125" s="32">
        <f>IF(R125&lt;=0,0,MAX(0,R125-W125))</f>
        <v/>
      </c>
      <c r="Y125" s="32">
        <f>IF(OR($A125&gt;TermMonths,C7&lt;&gt;"Y"),0,AE124)</f>
        <v/>
      </c>
      <c r="Z125" s="31">
        <f>IF(Y125&lt;=0,0,IF($A125&lt;=E7,D7,F7))</f>
        <v/>
      </c>
      <c r="AA125" s="32">
        <f>IF(Y125&lt;=0,0,Y125*Z125/DayCount)</f>
        <v/>
      </c>
      <c r="AB125" s="32">
        <f>IF(Y125&lt;=0,0,MIN(Y125+AA125,IF(G7="InterestOnly",AA125,IF(G7="FixedAmount",IF($A125&lt;=E7,H7,I7),IF(OR($A125=1,$A125=E7+1),PMT(Z125/DayCount,MAX(TermMonths-$A125+1,1),-Y125),IF(AB124=0,PMT(Z125/DayCount,MAX(TermMonths-$A125+1,1),-Y125),AB124))))))</f>
        <v/>
      </c>
      <c r="AC125" s="32">
        <f>IF(OR(Y125&lt;=0,$A125&lt;&gt;J7,J7=0),0,MIN(MAX(0,K7-L7*Y125),MAX(0,Y125-(AB125-AA125))))</f>
        <v/>
      </c>
      <c r="AD125" s="32">
        <f>IF(Y125&lt;=0,0,MIN(Y125,(AB125-AA125)+AC125))</f>
        <v/>
      </c>
      <c r="AE125" s="32">
        <f>IF(Y125&lt;=0,0,MAX(0,Y125-AD125))</f>
        <v/>
      </c>
      <c r="AF125" s="32">
        <f>IF(OR($A125&gt;TermMonths,C8&lt;&gt;"Y"),0,AL124)</f>
        <v/>
      </c>
      <c r="AG125" s="31">
        <f>IF(AF125&lt;=0,0,IF($A125&lt;=E8,D8,F8))</f>
        <v/>
      </c>
      <c r="AH125" s="32">
        <f>IF(AF125&lt;=0,0,AF125*AG125/DayCount)</f>
        <v/>
      </c>
      <c r="AI125" s="32">
        <f>IF(AF125&lt;=0,0,MIN(AF125+AH125,IF(G8="InterestOnly",AH125,IF(G8="FixedAmount",IF($A125&lt;=E8,H8,I8),IF(OR($A125=1,$A125=E8+1),PMT(AG125/DayCount,MAX(TermMonths-$A125+1,1),-AF125),IF(AI124=0,PMT(AG125/DayCount,MAX(TermMonths-$A125+1,1),-AF125),AI124))))))</f>
        <v/>
      </c>
      <c r="AJ125" s="32">
        <f>IF(OR(AF125&lt;=0,$A125&lt;&gt;J8,J8=0),0,MIN(MAX(0,K8-L8*AF125),MAX(0,AF125-(AI125-AH125))))</f>
        <v/>
      </c>
      <c r="AK125" s="32">
        <f>IF(AF125&lt;=0,0,MIN(AF125,(AI125-AH125)+AJ125))</f>
        <v/>
      </c>
      <c r="AL125" s="32">
        <f>IF(AF125&lt;=0,0,MAX(0,AF125-AK125))</f>
        <v/>
      </c>
      <c r="AM125" s="32">
        <f>IF(OR($A125&gt;TermMonths,C9&lt;&gt;"Y"),0,AS124)</f>
        <v/>
      </c>
      <c r="AN125" s="31">
        <f>IF(AM125&lt;=0,0,IF($A125&lt;=E9,D9,F9))</f>
        <v/>
      </c>
      <c r="AO125" s="32">
        <f>IF(AM125&lt;=0,0,AM125*AN125/DayCount)</f>
        <v/>
      </c>
      <c r="AP125" s="32">
        <f>IF(AM125&lt;=0,0,MIN(AM125+AO125,IF(G9="InterestOnly",AO125,IF(G9="FixedAmount",IF($A125&lt;=E9,H9,I9),IF(OR($A125=1,$A125=E9+1),PMT(AN125/DayCount,MAX(TermMonths-$A125+1,1),-AM125),IF(AP124=0,PMT(AN125/DayCount,MAX(TermMonths-$A125+1,1),-AM125),AP124))))))</f>
        <v/>
      </c>
      <c r="AQ125" s="32">
        <f>IF(OR(AM125&lt;=0,$A125&lt;&gt;J9,J9=0),0,MIN(MAX(0,K9-L9*AM125),MAX(0,AM125-(AP125-AO125))))</f>
        <v/>
      </c>
      <c r="AR125" s="32">
        <f>IF(AM125&lt;=0,0,MIN(AM125,(AP125-AO125)+AQ125))</f>
        <v/>
      </c>
      <c r="AS125" s="32">
        <f>IF(AM125&lt;=0,0,MAX(0,AM125-AR125))</f>
        <v/>
      </c>
    </row>
    <row r="126">
      <c r="A126" s="33" t="n">
        <v>113</v>
      </c>
      <c r="B126" s="34">
        <f>IF(A126&gt;TermMonths,"",EDATE(StartDate,A126-1))</f>
        <v/>
      </c>
      <c r="C126" s="33">
        <f>IF(B126="","",YEAR(B126))</f>
        <v/>
      </c>
      <c r="D126" s="32">
        <f>IF(OR($A126&gt;TermMonths,C4&lt;&gt;"Y"),0,J125)</f>
        <v/>
      </c>
      <c r="E126" s="31">
        <f>IF(D126&lt;=0,0,IF($A126&lt;=E4,D4,F4))</f>
        <v/>
      </c>
      <c r="F126" s="32">
        <f>IF(D126&lt;=0,0,D126*E126/DayCount)</f>
        <v/>
      </c>
      <c r="G126" s="32">
        <f>IF(D126&lt;=0,0,MIN(D126+F126,IF(G4="InterestOnly",F126,IF(G4="FixedAmount",IF($A126&lt;=E4,H4,I4),IF(OR($A126=1,$A126=E4+1),PMT(E126/DayCount,MAX(TermMonths-$A126+1,1),-D126),IF(G125=0,PMT(E126/DayCount,MAX(TermMonths-$A126+1,1),-D126),G125))))))</f>
        <v/>
      </c>
      <c r="H126" s="32">
        <f>IF(OR(D126&lt;=0,$A126&lt;&gt;J4,J4=0),0,MIN(MAX(0,K4-L4*D126),MAX(0,D126-(G126-F126))))</f>
        <v/>
      </c>
      <c r="I126" s="32">
        <f>IF(D126&lt;=0,0,MIN(D126,(G126-F126)+H126))</f>
        <v/>
      </c>
      <c r="J126" s="32">
        <f>IF(D126&lt;=0,0,MAX(0,D126-I126))</f>
        <v/>
      </c>
      <c r="K126" s="32">
        <f>IF(OR($A126&gt;TermMonths,C5&lt;&gt;"Y"),0,Q125)</f>
        <v/>
      </c>
      <c r="L126" s="31">
        <f>IF(K126&lt;=0,0,IF($A126&lt;=E5,D5,F5))</f>
        <v/>
      </c>
      <c r="M126" s="32">
        <f>IF(K126&lt;=0,0,K126*L126/DayCount)</f>
        <v/>
      </c>
      <c r="N126" s="32">
        <f>IF(K126&lt;=0,0,MIN(K126+M126,IF(G5="InterestOnly",M126,IF(G5="FixedAmount",IF($A126&lt;=E5,H5,I5),IF(OR($A126=1,$A126=E5+1),PMT(L126/DayCount,MAX(TermMonths-$A126+1,1),-K126),IF(N125=0,PMT(L126/DayCount,MAX(TermMonths-$A126+1,1),-K126),N125))))))</f>
        <v/>
      </c>
      <c r="O126" s="32">
        <f>IF(OR(K126&lt;=0,$A126&lt;&gt;J5,J5=0),0,MIN(MAX(0,K5-L5*K126),MAX(0,K126-(N126-M126))))</f>
        <v/>
      </c>
      <c r="P126" s="32">
        <f>IF(K126&lt;=0,0,MIN(K126,(N126-M126)+O126))</f>
        <v/>
      </c>
      <c r="Q126" s="32">
        <f>IF(K126&lt;=0,0,MAX(0,K126-P126))</f>
        <v/>
      </c>
      <c r="R126" s="32">
        <f>IF(OR($A126&gt;TermMonths,C6&lt;&gt;"Y"),0,X125)</f>
        <v/>
      </c>
      <c r="S126" s="31">
        <f>IF(R126&lt;=0,0,IF($A126&lt;=E6,D6,F6))</f>
        <v/>
      </c>
      <c r="T126" s="32">
        <f>IF(R126&lt;=0,0,R126*S126/DayCount)</f>
        <v/>
      </c>
      <c r="U126" s="32">
        <f>IF(R126&lt;=0,0,MIN(R126+T126,IF(G6="InterestOnly",T126,IF(G6="FixedAmount",IF($A126&lt;=E6,H6,I6),IF(OR($A126=1,$A126=E6+1),PMT(S126/DayCount,MAX(TermMonths-$A126+1,1),-R126),IF(U125=0,PMT(S126/DayCount,MAX(TermMonths-$A126+1,1),-R126),U125))))))</f>
        <v/>
      </c>
      <c r="V126" s="32">
        <f>IF(OR(R126&lt;=0,$A126&lt;&gt;J6,J6=0),0,MIN(MAX(0,K6-L6*R126),MAX(0,R126-(U126-T126))))</f>
        <v/>
      </c>
      <c r="W126" s="32">
        <f>IF(R126&lt;=0,0,MIN(R126,(U126-T126)+V126))</f>
        <v/>
      </c>
      <c r="X126" s="32">
        <f>IF(R126&lt;=0,0,MAX(0,R126-W126))</f>
        <v/>
      </c>
      <c r="Y126" s="32">
        <f>IF(OR($A126&gt;TermMonths,C7&lt;&gt;"Y"),0,AE125)</f>
        <v/>
      </c>
      <c r="Z126" s="31">
        <f>IF(Y126&lt;=0,0,IF($A126&lt;=E7,D7,F7))</f>
        <v/>
      </c>
      <c r="AA126" s="32">
        <f>IF(Y126&lt;=0,0,Y126*Z126/DayCount)</f>
        <v/>
      </c>
      <c r="AB126" s="32">
        <f>IF(Y126&lt;=0,0,MIN(Y126+AA126,IF(G7="InterestOnly",AA126,IF(G7="FixedAmount",IF($A126&lt;=E7,H7,I7),IF(OR($A126=1,$A126=E7+1),PMT(Z126/DayCount,MAX(TermMonths-$A126+1,1),-Y126),IF(AB125=0,PMT(Z126/DayCount,MAX(TermMonths-$A126+1,1),-Y126),AB125))))))</f>
        <v/>
      </c>
      <c r="AC126" s="32">
        <f>IF(OR(Y126&lt;=0,$A126&lt;&gt;J7,J7=0),0,MIN(MAX(0,K7-L7*Y126),MAX(0,Y126-(AB126-AA126))))</f>
        <v/>
      </c>
      <c r="AD126" s="32">
        <f>IF(Y126&lt;=0,0,MIN(Y126,(AB126-AA126)+AC126))</f>
        <v/>
      </c>
      <c r="AE126" s="32">
        <f>IF(Y126&lt;=0,0,MAX(0,Y126-AD126))</f>
        <v/>
      </c>
      <c r="AF126" s="32">
        <f>IF(OR($A126&gt;TermMonths,C8&lt;&gt;"Y"),0,AL125)</f>
        <v/>
      </c>
      <c r="AG126" s="31">
        <f>IF(AF126&lt;=0,0,IF($A126&lt;=E8,D8,F8))</f>
        <v/>
      </c>
      <c r="AH126" s="32">
        <f>IF(AF126&lt;=0,0,AF126*AG126/DayCount)</f>
        <v/>
      </c>
      <c r="AI126" s="32">
        <f>IF(AF126&lt;=0,0,MIN(AF126+AH126,IF(G8="InterestOnly",AH126,IF(G8="FixedAmount",IF($A126&lt;=E8,H8,I8),IF(OR($A126=1,$A126=E8+1),PMT(AG126/DayCount,MAX(TermMonths-$A126+1,1),-AF126),IF(AI125=0,PMT(AG126/DayCount,MAX(TermMonths-$A126+1,1),-AF126),AI125))))))</f>
        <v/>
      </c>
      <c r="AJ126" s="32">
        <f>IF(OR(AF126&lt;=0,$A126&lt;&gt;J8,J8=0),0,MIN(MAX(0,K8-L8*AF126),MAX(0,AF126-(AI126-AH126))))</f>
        <v/>
      </c>
      <c r="AK126" s="32">
        <f>IF(AF126&lt;=0,0,MIN(AF126,(AI126-AH126)+AJ126))</f>
        <v/>
      </c>
      <c r="AL126" s="32">
        <f>IF(AF126&lt;=0,0,MAX(0,AF126-AK126))</f>
        <v/>
      </c>
      <c r="AM126" s="32">
        <f>IF(OR($A126&gt;TermMonths,C9&lt;&gt;"Y"),0,AS125)</f>
        <v/>
      </c>
      <c r="AN126" s="31">
        <f>IF(AM126&lt;=0,0,IF($A126&lt;=E9,D9,F9))</f>
        <v/>
      </c>
      <c r="AO126" s="32">
        <f>IF(AM126&lt;=0,0,AM126*AN126/DayCount)</f>
        <v/>
      </c>
      <c r="AP126" s="32">
        <f>IF(AM126&lt;=0,0,MIN(AM126+AO126,IF(G9="InterestOnly",AO126,IF(G9="FixedAmount",IF($A126&lt;=E9,H9,I9),IF(OR($A126=1,$A126=E9+1),PMT(AN126/DayCount,MAX(TermMonths-$A126+1,1),-AM126),IF(AP125=0,PMT(AN126/DayCount,MAX(TermMonths-$A126+1,1),-AM126),AP125))))))</f>
        <v/>
      </c>
      <c r="AQ126" s="32">
        <f>IF(OR(AM126&lt;=0,$A126&lt;&gt;J9,J9=0),0,MIN(MAX(0,K9-L9*AM126),MAX(0,AM126-(AP126-AO126))))</f>
        <v/>
      </c>
      <c r="AR126" s="32">
        <f>IF(AM126&lt;=0,0,MIN(AM126,(AP126-AO126)+AQ126))</f>
        <v/>
      </c>
      <c r="AS126" s="32">
        <f>IF(AM126&lt;=0,0,MAX(0,AM126-AR126))</f>
        <v/>
      </c>
    </row>
    <row r="127">
      <c r="A127" s="33" t="n">
        <v>114</v>
      </c>
      <c r="B127" s="34">
        <f>IF(A127&gt;TermMonths,"",EDATE(StartDate,A127-1))</f>
        <v/>
      </c>
      <c r="C127" s="33">
        <f>IF(B127="","",YEAR(B127))</f>
        <v/>
      </c>
      <c r="D127" s="32">
        <f>IF(OR($A127&gt;TermMonths,C4&lt;&gt;"Y"),0,J126)</f>
        <v/>
      </c>
      <c r="E127" s="31">
        <f>IF(D127&lt;=0,0,IF($A127&lt;=E4,D4,F4))</f>
        <v/>
      </c>
      <c r="F127" s="32">
        <f>IF(D127&lt;=0,0,D127*E127/DayCount)</f>
        <v/>
      </c>
      <c r="G127" s="32">
        <f>IF(D127&lt;=0,0,MIN(D127+F127,IF(G4="InterestOnly",F127,IF(G4="FixedAmount",IF($A127&lt;=E4,H4,I4),IF(OR($A127=1,$A127=E4+1),PMT(E127/DayCount,MAX(TermMonths-$A127+1,1),-D127),IF(G126=0,PMT(E127/DayCount,MAX(TermMonths-$A127+1,1),-D127),G126))))))</f>
        <v/>
      </c>
      <c r="H127" s="32">
        <f>IF(OR(D127&lt;=0,$A127&lt;&gt;J4,J4=0),0,MIN(MAX(0,K4-L4*D127),MAX(0,D127-(G127-F127))))</f>
        <v/>
      </c>
      <c r="I127" s="32">
        <f>IF(D127&lt;=0,0,MIN(D127,(G127-F127)+H127))</f>
        <v/>
      </c>
      <c r="J127" s="32">
        <f>IF(D127&lt;=0,0,MAX(0,D127-I127))</f>
        <v/>
      </c>
      <c r="K127" s="32">
        <f>IF(OR($A127&gt;TermMonths,C5&lt;&gt;"Y"),0,Q126)</f>
        <v/>
      </c>
      <c r="L127" s="31">
        <f>IF(K127&lt;=0,0,IF($A127&lt;=E5,D5,F5))</f>
        <v/>
      </c>
      <c r="M127" s="32">
        <f>IF(K127&lt;=0,0,K127*L127/DayCount)</f>
        <v/>
      </c>
      <c r="N127" s="32">
        <f>IF(K127&lt;=0,0,MIN(K127+M127,IF(G5="InterestOnly",M127,IF(G5="FixedAmount",IF($A127&lt;=E5,H5,I5),IF(OR($A127=1,$A127=E5+1),PMT(L127/DayCount,MAX(TermMonths-$A127+1,1),-K127),IF(N126=0,PMT(L127/DayCount,MAX(TermMonths-$A127+1,1),-K127),N126))))))</f>
        <v/>
      </c>
      <c r="O127" s="32">
        <f>IF(OR(K127&lt;=0,$A127&lt;&gt;J5,J5=0),0,MIN(MAX(0,K5-L5*K127),MAX(0,K127-(N127-M127))))</f>
        <v/>
      </c>
      <c r="P127" s="32">
        <f>IF(K127&lt;=0,0,MIN(K127,(N127-M127)+O127))</f>
        <v/>
      </c>
      <c r="Q127" s="32">
        <f>IF(K127&lt;=0,0,MAX(0,K127-P127))</f>
        <v/>
      </c>
      <c r="R127" s="32">
        <f>IF(OR($A127&gt;TermMonths,C6&lt;&gt;"Y"),0,X126)</f>
        <v/>
      </c>
      <c r="S127" s="31">
        <f>IF(R127&lt;=0,0,IF($A127&lt;=E6,D6,F6))</f>
        <v/>
      </c>
      <c r="T127" s="32">
        <f>IF(R127&lt;=0,0,R127*S127/DayCount)</f>
        <v/>
      </c>
      <c r="U127" s="32">
        <f>IF(R127&lt;=0,0,MIN(R127+T127,IF(G6="InterestOnly",T127,IF(G6="FixedAmount",IF($A127&lt;=E6,H6,I6),IF(OR($A127=1,$A127=E6+1),PMT(S127/DayCount,MAX(TermMonths-$A127+1,1),-R127),IF(U126=0,PMT(S127/DayCount,MAX(TermMonths-$A127+1,1),-R127),U126))))))</f>
        <v/>
      </c>
      <c r="V127" s="32">
        <f>IF(OR(R127&lt;=0,$A127&lt;&gt;J6,J6=0),0,MIN(MAX(0,K6-L6*R127),MAX(0,R127-(U127-T127))))</f>
        <v/>
      </c>
      <c r="W127" s="32">
        <f>IF(R127&lt;=0,0,MIN(R127,(U127-T127)+V127))</f>
        <v/>
      </c>
      <c r="X127" s="32">
        <f>IF(R127&lt;=0,0,MAX(0,R127-W127))</f>
        <v/>
      </c>
      <c r="Y127" s="32">
        <f>IF(OR($A127&gt;TermMonths,C7&lt;&gt;"Y"),0,AE126)</f>
        <v/>
      </c>
      <c r="Z127" s="31">
        <f>IF(Y127&lt;=0,0,IF($A127&lt;=E7,D7,F7))</f>
        <v/>
      </c>
      <c r="AA127" s="32">
        <f>IF(Y127&lt;=0,0,Y127*Z127/DayCount)</f>
        <v/>
      </c>
      <c r="AB127" s="32">
        <f>IF(Y127&lt;=0,0,MIN(Y127+AA127,IF(G7="InterestOnly",AA127,IF(G7="FixedAmount",IF($A127&lt;=E7,H7,I7),IF(OR($A127=1,$A127=E7+1),PMT(Z127/DayCount,MAX(TermMonths-$A127+1,1),-Y127),IF(AB126=0,PMT(Z127/DayCount,MAX(TermMonths-$A127+1,1),-Y127),AB126))))))</f>
        <v/>
      </c>
      <c r="AC127" s="32">
        <f>IF(OR(Y127&lt;=0,$A127&lt;&gt;J7,J7=0),0,MIN(MAX(0,K7-L7*Y127),MAX(0,Y127-(AB127-AA127))))</f>
        <v/>
      </c>
      <c r="AD127" s="32">
        <f>IF(Y127&lt;=0,0,MIN(Y127,(AB127-AA127)+AC127))</f>
        <v/>
      </c>
      <c r="AE127" s="32">
        <f>IF(Y127&lt;=0,0,MAX(0,Y127-AD127))</f>
        <v/>
      </c>
      <c r="AF127" s="32">
        <f>IF(OR($A127&gt;TermMonths,C8&lt;&gt;"Y"),0,AL126)</f>
        <v/>
      </c>
      <c r="AG127" s="31">
        <f>IF(AF127&lt;=0,0,IF($A127&lt;=E8,D8,F8))</f>
        <v/>
      </c>
      <c r="AH127" s="32">
        <f>IF(AF127&lt;=0,0,AF127*AG127/DayCount)</f>
        <v/>
      </c>
      <c r="AI127" s="32">
        <f>IF(AF127&lt;=0,0,MIN(AF127+AH127,IF(G8="InterestOnly",AH127,IF(G8="FixedAmount",IF($A127&lt;=E8,H8,I8),IF(OR($A127=1,$A127=E8+1),PMT(AG127/DayCount,MAX(TermMonths-$A127+1,1),-AF127),IF(AI126=0,PMT(AG127/DayCount,MAX(TermMonths-$A127+1,1),-AF127),AI126))))))</f>
        <v/>
      </c>
      <c r="AJ127" s="32">
        <f>IF(OR(AF127&lt;=0,$A127&lt;&gt;J8,J8=0),0,MIN(MAX(0,K8-L8*AF127),MAX(0,AF127-(AI127-AH127))))</f>
        <v/>
      </c>
      <c r="AK127" s="32">
        <f>IF(AF127&lt;=0,0,MIN(AF127,(AI127-AH127)+AJ127))</f>
        <v/>
      </c>
      <c r="AL127" s="32">
        <f>IF(AF127&lt;=0,0,MAX(0,AF127-AK127))</f>
        <v/>
      </c>
      <c r="AM127" s="32">
        <f>IF(OR($A127&gt;TermMonths,C9&lt;&gt;"Y"),0,AS126)</f>
        <v/>
      </c>
      <c r="AN127" s="31">
        <f>IF(AM127&lt;=0,0,IF($A127&lt;=E9,D9,F9))</f>
        <v/>
      </c>
      <c r="AO127" s="32">
        <f>IF(AM127&lt;=0,0,AM127*AN127/DayCount)</f>
        <v/>
      </c>
      <c r="AP127" s="32">
        <f>IF(AM127&lt;=0,0,MIN(AM127+AO127,IF(G9="InterestOnly",AO127,IF(G9="FixedAmount",IF($A127&lt;=E9,H9,I9),IF(OR($A127=1,$A127=E9+1),PMT(AN127/DayCount,MAX(TermMonths-$A127+1,1),-AM127),IF(AP126=0,PMT(AN127/DayCount,MAX(TermMonths-$A127+1,1),-AM127),AP126))))))</f>
        <v/>
      </c>
      <c r="AQ127" s="32">
        <f>IF(OR(AM127&lt;=0,$A127&lt;&gt;J9,J9=0),0,MIN(MAX(0,K9-L9*AM127),MAX(0,AM127-(AP127-AO127))))</f>
        <v/>
      </c>
      <c r="AR127" s="32">
        <f>IF(AM127&lt;=0,0,MIN(AM127,(AP127-AO127)+AQ127))</f>
        <v/>
      </c>
      <c r="AS127" s="32">
        <f>IF(AM127&lt;=0,0,MAX(0,AM127-AR127))</f>
        <v/>
      </c>
    </row>
    <row r="128">
      <c r="A128" s="33" t="n">
        <v>115</v>
      </c>
      <c r="B128" s="34">
        <f>IF(A128&gt;TermMonths,"",EDATE(StartDate,A128-1))</f>
        <v/>
      </c>
      <c r="C128" s="33">
        <f>IF(B128="","",YEAR(B128))</f>
        <v/>
      </c>
      <c r="D128" s="32">
        <f>IF(OR($A128&gt;TermMonths,C4&lt;&gt;"Y"),0,J127)</f>
        <v/>
      </c>
      <c r="E128" s="31">
        <f>IF(D128&lt;=0,0,IF($A128&lt;=E4,D4,F4))</f>
        <v/>
      </c>
      <c r="F128" s="32">
        <f>IF(D128&lt;=0,0,D128*E128/DayCount)</f>
        <v/>
      </c>
      <c r="G128" s="32">
        <f>IF(D128&lt;=0,0,MIN(D128+F128,IF(G4="InterestOnly",F128,IF(G4="FixedAmount",IF($A128&lt;=E4,H4,I4),IF(OR($A128=1,$A128=E4+1),PMT(E128/DayCount,MAX(TermMonths-$A128+1,1),-D128),IF(G127=0,PMT(E128/DayCount,MAX(TermMonths-$A128+1,1),-D128),G127))))))</f>
        <v/>
      </c>
      <c r="H128" s="32">
        <f>IF(OR(D128&lt;=0,$A128&lt;&gt;J4,J4=0),0,MIN(MAX(0,K4-L4*D128),MAX(0,D128-(G128-F128))))</f>
        <v/>
      </c>
      <c r="I128" s="32">
        <f>IF(D128&lt;=0,0,MIN(D128,(G128-F128)+H128))</f>
        <v/>
      </c>
      <c r="J128" s="32">
        <f>IF(D128&lt;=0,0,MAX(0,D128-I128))</f>
        <v/>
      </c>
      <c r="K128" s="32">
        <f>IF(OR($A128&gt;TermMonths,C5&lt;&gt;"Y"),0,Q127)</f>
        <v/>
      </c>
      <c r="L128" s="31">
        <f>IF(K128&lt;=0,0,IF($A128&lt;=E5,D5,F5))</f>
        <v/>
      </c>
      <c r="M128" s="32">
        <f>IF(K128&lt;=0,0,K128*L128/DayCount)</f>
        <v/>
      </c>
      <c r="N128" s="32">
        <f>IF(K128&lt;=0,0,MIN(K128+M128,IF(G5="InterestOnly",M128,IF(G5="FixedAmount",IF($A128&lt;=E5,H5,I5),IF(OR($A128=1,$A128=E5+1),PMT(L128/DayCount,MAX(TermMonths-$A128+1,1),-K128),IF(N127=0,PMT(L128/DayCount,MAX(TermMonths-$A128+1,1),-K128),N127))))))</f>
        <v/>
      </c>
      <c r="O128" s="32">
        <f>IF(OR(K128&lt;=0,$A128&lt;&gt;J5,J5=0),0,MIN(MAX(0,K5-L5*K128),MAX(0,K128-(N128-M128))))</f>
        <v/>
      </c>
      <c r="P128" s="32">
        <f>IF(K128&lt;=0,0,MIN(K128,(N128-M128)+O128))</f>
        <v/>
      </c>
      <c r="Q128" s="32">
        <f>IF(K128&lt;=0,0,MAX(0,K128-P128))</f>
        <v/>
      </c>
      <c r="R128" s="32">
        <f>IF(OR($A128&gt;TermMonths,C6&lt;&gt;"Y"),0,X127)</f>
        <v/>
      </c>
      <c r="S128" s="31">
        <f>IF(R128&lt;=0,0,IF($A128&lt;=E6,D6,F6))</f>
        <v/>
      </c>
      <c r="T128" s="32">
        <f>IF(R128&lt;=0,0,R128*S128/DayCount)</f>
        <v/>
      </c>
      <c r="U128" s="32">
        <f>IF(R128&lt;=0,0,MIN(R128+T128,IF(G6="InterestOnly",T128,IF(G6="FixedAmount",IF($A128&lt;=E6,H6,I6),IF(OR($A128=1,$A128=E6+1),PMT(S128/DayCount,MAX(TermMonths-$A128+1,1),-R128),IF(U127=0,PMT(S128/DayCount,MAX(TermMonths-$A128+1,1),-R128),U127))))))</f>
        <v/>
      </c>
      <c r="V128" s="32">
        <f>IF(OR(R128&lt;=0,$A128&lt;&gt;J6,J6=0),0,MIN(MAX(0,K6-L6*R128),MAX(0,R128-(U128-T128))))</f>
        <v/>
      </c>
      <c r="W128" s="32">
        <f>IF(R128&lt;=0,0,MIN(R128,(U128-T128)+V128))</f>
        <v/>
      </c>
      <c r="X128" s="32">
        <f>IF(R128&lt;=0,0,MAX(0,R128-W128))</f>
        <v/>
      </c>
      <c r="Y128" s="32">
        <f>IF(OR($A128&gt;TermMonths,C7&lt;&gt;"Y"),0,AE127)</f>
        <v/>
      </c>
      <c r="Z128" s="31">
        <f>IF(Y128&lt;=0,0,IF($A128&lt;=E7,D7,F7))</f>
        <v/>
      </c>
      <c r="AA128" s="32">
        <f>IF(Y128&lt;=0,0,Y128*Z128/DayCount)</f>
        <v/>
      </c>
      <c r="AB128" s="32">
        <f>IF(Y128&lt;=0,0,MIN(Y128+AA128,IF(G7="InterestOnly",AA128,IF(G7="FixedAmount",IF($A128&lt;=E7,H7,I7),IF(OR($A128=1,$A128=E7+1),PMT(Z128/DayCount,MAX(TermMonths-$A128+1,1),-Y128),IF(AB127=0,PMT(Z128/DayCount,MAX(TermMonths-$A128+1,1),-Y128),AB127))))))</f>
        <v/>
      </c>
      <c r="AC128" s="32">
        <f>IF(OR(Y128&lt;=0,$A128&lt;&gt;J7,J7=0),0,MIN(MAX(0,K7-L7*Y128),MAX(0,Y128-(AB128-AA128))))</f>
        <v/>
      </c>
      <c r="AD128" s="32">
        <f>IF(Y128&lt;=0,0,MIN(Y128,(AB128-AA128)+AC128))</f>
        <v/>
      </c>
      <c r="AE128" s="32">
        <f>IF(Y128&lt;=0,0,MAX(0,Y128-AD128))</f>
        <v/>
      </c>
      <c r="AF128" s="32">
        <f>IF(OR($A128&gt;TermMonths,C8&lt;&gt;"Y"),0,AL127)</f>
        <v/>
      </c>
      <c r="AG128" s="31">
        <f>IF(AF128&lt;=0,0,IF($A128&lt;=E8,D8,F8))</f>
        <v/>
      </c>
      <c r="AH128" s="32">
        <f>IF(AF128&lt;=0,0,AF128*AG128/DayCount)</f>
        <v/>
      </c>
      <c r="AI128" s="32">
        <f>IF(AF128&lt;=0,0,MIN(AF128+AH128,IF(G8="InterestOnly",AH128,IF(G8="FixedAmount",IF($A128&lt;=E8,H8,I8),IF(OR($A128=1,$A128=E8+1),PMT(AG128/DayCount,MAX(TermMonths-$A128+1,1),-AF128),IF(AI127=0,PMT(AG128/DayCount,MAX(TermMonths-$A128+1,1),-AF128),AI127))))))</f>
        <v/>
      </c>
      <c r="AJ128" s="32">
        <f>IF(OR(AF128&lt;=0,$A128&lt;&gt;J8,J8=0),0,MIN(MAX(0,K8-L8*AF128),MAX(0,AF128-(AI128-AH128))))</f>
        <v/>
      </c>
      <c r="AK128" s="32">
        <f>IF(AF128&lt;=0,0,MIN(AF128,(AI128-AH128)+AJ128))</f>
        <v/>
      </c>
      <c r="AL128" s="32">
        <f>IF(AF128&lt;=0,0,MAX(0,AF128-AK128))</f>
        <v/>
      </c>
      <c r="AM128" s="32">
        <f>IF(OR($A128&gt;TermMonths,C9&lt;&gt;"Y"),0,AS127)</f>
        <v/>
      </c>
      <c r="AN128" s="31">
        <f>IF(AM128&lt;=0,0,IF($A128&lt;=E9,D9,F9))</f>
        <v/>
      </c>
      <c r="AO128" s="32">
        <f>IF(AM128&lt;=0,0,AM128*AN128/DayCount)</f>
        <v/>
      </c>
      <c r="AP128" s="32">
        <f>IF(AM128&lt;=0,0,MIN(AM128+AO128,IF(G9="InterestOnly",AO128,IF(G9="FixedAmount",IF($A128&lt;=E9,H9,I9),IF(OR($A128=1,$A128=E9+1),PMT(AN128/DayCount,MAX(TermMonths-$A128+1,1),-AM128),IF(AP127=0,PMT(AN128/DayCount,MAX(TermMonths-$A128+1,1),-AM128),AP127))))))</f>
        <v/>
      </c>
      <c r="AQ128" s="32">
        <f>IF(OR(AM128&lt;=0,$A128&lt;&gt;J9,J9=0),0,MIN(MAX(0,K9-L9*AM128),MAX(0,AM128-(AP128-AO128))))</f>
        <v/>
      </c>
      <c r="AR128" s="32">
        <f>IF(AM128&lt;=0,0,MIN(AM128,(AP128-AO128)+AQ128))</f>
        <v/>
      </c>
      <c r="AS128" s="32">
        <f>IF(AM128&lt;=0,0,MAX(0,AM128-AR128))</f>
        <v/>
      </c>
    </row>
    <row r="129">
      <c r="A129" s="33" t="n">
        <v>116</v>
      </c>
      <c r="B129" s="34">
        <f>IF(A129&gt;TermMonths,"",EDATE(StartDate,A129-1))</f>
        <v/>
      </c>
      <c r="C129" s="33">
        <f>IF(B129="","",YEAR(B129))</f>
        <v/>
      </c>
      <c r="D129" s="32">
        <f>IF(OR($A129&gt;TermMonths,C4&lt;&gt;"Y"),0,J128)</f>
        <v/>
      </c>
      <c r="E129" s="31">
        <f>IF(D129&lt;=0,0,IF($A129&lt;=E4,D4,F4))</f>
        <v/>
      </c>
      <c r="F129" s="32">
        <f>IF(D129&lt;=0,0,D129*E129/DayCount)</f>
        <v/>
      </c>
      <c r="G129" s="32">
        <f>IF(D129&lt;=0,0,MIN(D129+F129,IF(G4="InterestOnly",F129,IF(G4="FixedAmount",IF($A129&lt;=E4,H4,I4),IF(OR($A129=1,$A129=E4+1),PMT(E129/DayCount,MAX(TermMonths-$A129+1,1),-D129),IF(G128=0,PMT(E129/DayCount,MAX(TermMonths-$A129+1,1),-D129),G128))))))</f>
        <v/>
      </c>
      <c r="H129" s="32">
        <f>IF(OR(D129&lt;=0,$A129&lt;&gt;J4,J4=0),0,MIN(MAX(0,K4-L4*D129),MAX(0,D129-(G129-F129))))</f>
        <v/>
      </c>
      <c r="I129" s="32">
        <f>IF(D129&lt;=0,0,MIN(D129,(G129-F129)+H129))</f>
        <v/>
      </c>
      <c r="J129" s="32">
        <f>IF(D129&lt;=0,0,MAX(0,D129-I129))</f>
        <v/>
      </c>
      <c r="K129" s="32">
        <f>IF(OR($A129&gt;TermMonths,C5&lt;&gt;"Y"),0,Q128)</f>
        <v/>
      </c>
      <c r="L129" s="31">
        <f>IF(K129&lt;=0,0,IF($A129&lt;=E5,D5,F5))</f>
        <v/>
      </c>
      <c r="M129" s="32">
        <f>IF(K129&lt;=0,0,K129*L129/DayCount)</f>
        <v/>
      </c>
      <c r="N129" s="32">
        <f>IF(K129&lt;=0,0,MIN(K129+M129,IF(G5="InterestOnly",M129,IF(G5="FixedAmount",IF($A129&lt;=E5,H5,I5),IF(OR($A129=1,$A129=E5+1),PMT(L129/DayCount,MAX(TermMonths-$A129+1,1),-K129),IF(N128=0,PMT(L129/DayCount,MAX(TermMonths-$A129+1,1),-K129),N128))))))</f>
        <v/>
      </c>
      <c r="O129" s="32">
        <f>IF(OR(K129&lt;=0,$A129&lt;&gt;J5,J5=0),0,MIN(MAX(0,K5-L5*K129),MAX(0,K129-(N129-M129))))</f>
        <v/>
      </c>
      <c r="P129" s="32">
        <f>IF(K129&lt;=0,0,MIN(K129,(N129-M129)+O129))</f>
        <v/>
      </c>
      <c r="Q129" s="32">
        <f>IF(K129&lt;=0,0,MAX(0,K129-P129))</f>
        <v/>
      </c>
      <c r="R129" s="32">
        <f>IF(OR($A129&gt;TermMonths,C6&lt;&gt;"Y"),0,X128)</f>
        <v/>
      </c>
      <c r="S129" s="31">
        <f>IF(R129&lt;=0,0,IF($A129&lt;=E6,D6,F6))</f>
        <v/>
      </c>
      <c r="T129" s="32">
        <f>IF(R129&lt;=0,0,R129*S129/DayCount)</f>
        <v/>
      </c>
      <c r="U129" s="32">
        <f>IF(R129&lt;=0,0,MIN(R129+T129,IF(G6="InterestOnly",T129,IF(G6="FixedAmount",IF($A129&lt;=E6,H6,I6),IF(OR($A129=1,$A129=E6+1),PMT(S129/DayCount,MAX(TermMonths-$A129+1,1),-R129),IF(U128=0,PMT(S129/DayCount,MAX(TermMonths-$A129+1,1),-R129),U128))))))</f>
        <v/>
      </c>
      <c r="V129" s="32">
        <f>IF(OR(R129&lt;=0,$A129&lt;&gt;J6,J6=0),0,MIN(MAX(0,K6-L6*R129),MAX(0,R129-(U129-T129))))</f>
        <v/>
      </c>
      <c r="W129" s="32">
        <f>IF(R129&lt;=0,0,MIN(R129,(U129-T129)+V129))</f>
        <v/>
      </c>
      <c r="X129" s="32">
        <f>IF(R129&lt;=0,0,MAX(0,R129-W129))</f>
        <v/>
      </c>
      <c r="Y129" s="32">
        <f>IF(OR($A129&gt;TermMonths,C7&lt;&gt;"Y"),0,AE128)</f>
        <v/>
      </c>
      <c r="Z129" s="31">
        <f>IF(Y129&lt;=0,0,IF($A129&lt;=E7,D7,F7))</f>
        <v/>
      </c>
      <c r="AA129" s="32">
        <f>IF(Y129&lt;=0,0,Y129*Z129/DayCount)</f>
        <v/>
      </c>
      <c r="AB129" s="32">
        <f>IF(Y129&lt;=0,0,MIN(Y129+AA129,IF(G7="InterestOnly",AA129,IF(G7="FixedAmount",IF($A129&lt;=E7,H7,I7),IF(OR($A129=1,$A129=E7+1),PMT(Z129/DayCount,MAX(TermMonths-$A129+1,1),-Y129),IF(AB128=0,PMT(Z129/DayCount,MAX(TermMonths-$A129+1,1),-Y129),AB128))))))</f>
        <v/>
      </c>
      <c r="AC129" s="32">
        <f>IF(OR(Y129&lt;=0,$A129&lt;&gt;J7,J7=0),0,MIN(MAX(0,K7-L7*Y129),MAX(0,Y129-(AB129-AA129))))</f>
        <v/>
      </c>
      <c r="AD129" s="32">
        <f>IF(Y129&lt;=0,0,MIN(Y129,(AB129-AA129)+AC129))</f>
        <v/>
      </c>
      <c r="AE129" s="32">
        <f>IF(Y129&lt;=0,0,MAX(0,Y129-AD129))</f>
        <v/>
      </c>
      <c r="AF129" s="32">
        <f>IF(OR($A129&gt;TermMonths,C8&lt;&gt;"Y"),0,AL128)</f>
        <v/>
      </c>
      <c r="AG129" s="31">
        <f>IF(AF129&lt;=0,0,IF($A129&lt;=E8,D8,F8))</f>
        <v/>
      </c>
      <c r="AH129" s="32">
        <f>IF(AF129&lt;=0,0,AF129*AG129/DayCount)</f>
        <v/>
      </c>
      <c r="AI129" s="32">
        <f>IF(AF129&lt;=0,0,MIN(AF129+AH129,IF(G8="InterestOnly",AH129,IF(G8="FixedAmount",IF($A129&lt;=E8,H8,I8),IF(OR($A129=1,$A129=E8+1),PMT(AG129/DayCount,MAX(TermMonths-$A129+1,1),-AF129),IF(AI128=0,PMT(AG129/DayCount,MAX(TermMonths-$A129+1,1),-AF129),AI128))))))</f>
        <v/>
      </c>
      <c r="AJ129" s="32">
        <f>IF(OR(AF129&lt;=0,$A129&lt;&gt;J8,J8=0),0,MIN(MAX(0,K8-L8*AF129),MAX(0,AF129-(AI129-AH129))))</f>
        <v/>
      </c>
      <c r="AK129" s="32">
        <f>IF(AF129&lt;=0,0,MIN(AF129,(AI129-AH129)+AJ129))</f>
        <v/>
      </c>
      <c r="AL129" s="32">
        <f>IF(AF129&lt;=0,0,MAX(0,AF129-AK129))</f>
        <v/>
      </c>
      <c r="AM129" s="32">
        <f>IF(OR($A129&gt;TermMonths,C9&lt;&gt;"Y"),0,AS128)</f>
        <v/>
      </c>
      <c r="AN129" s="31">
        <f>IF(AM129&lt;=0,0,IF($A129&lt;=E9,D9,F9))</f>
        <v/>
      </c>
      <c r="AO129" s="32">
        <f>IF(AM129&lt;=0,0,AM129*AN129/DayCount)</f>
        <v/>
      </c>
      <c r="AP129" s="32">
        <f>IF(AM129&lt;=0,0,MIN(AM129+AO129,IF(G9="InterestOnly",AO129,IF(G9="FixedAmount",IF($A129&lt;=E9,H9,I9),IF(OR($A129=1,$A129=E9+1),PMT(AN129/DayCount,MAX(TermMonths-$A129+1,1),-AM129),IF(AP128=0,PMT(AN129/DayCount,MAX(TermMonths-$A129+1,1),-AM129),AP128))))))</f>
        <v/>
      </c>
      <c r="AQ129" s="32">
        <f>IF(OR(AM129&lt;=0,$A129&lt;&gt;J9,J9=0),0,MIN(MAX(0,K9-L9*AM129),MAX(0,AM129-(AP129-AO129))))</f>
        <v/>
      </c>
      <c r="AR129" s="32">
        <f>IF(AM129&lt;=0,0,MIN(AM129,(AP129-AO129)+AQ129))</f>
        <v/>
      </c>
      <c r="AS129" s="32">
        <f>IF(AM129&lt;=0,0,MAX(0,AM129-AR129))</f>
        <v/>
      </c>
    </row>
    <row r="130">
      <c r="A130" s="33" t="n">
        <v>117</v>
      </c>
      <c r="B130" s="34">
        <f>IF(A130&gt;TermMonths,"",EDATE(StartDate,A130-1))</f>
        <v/>
      </c>
      <c r="C130" s="33">
        <f>IF(B130="","",YEAR(B130))</f>
        <v/>
      </c>
      <c r="D130" s="32">
        <f>IF(OR($A130&gt;TermMonths,C4&lt;&gt;"Y"),0,J129)</f>
        <v/>
      </c>
      <c r="E130" s="31">
        <f>IF(D130&lt;=0,0,IF($A130&lt;=E4,D4,F4))</f>
        <v/>
      </c>
      <c r="F130" s="32">
        <f>IF(D130&lt;=0,0,D130*E130/DayCount)</f>
        <v/>
      </c>
      <c r="G130" s="32">
        <f>IF(D130&lt;=0,0,MIN(D130+F130,IF(G4="InterestOnly",F130,IF(G4="FixedAmount",IF($A130&lt;=E4,H4,I4),IF(OR($A130=1,$A130=E4+1),PMT(E130/DayCount,MAX(TermMonths-$A130+1,1),-D130),IF(G129=0,PMT(E130/DayCount,MAX(TermMonths-$A130+1,1),-D130),G129))))))</f>
        <v/>
      </c>
      <c r="H130" s="32">
        <f>IF(OR(D130&lt;=0,$A130&lt;&gt;J4,J4=0),0,MIN(MAX(0,K4-L4*D130),MAX(0,D130-(G130-F130))))</f>
        <v/>
      </c>
      <c r="I130" s="32">
        <f>IF(D130&lt;=0,0,MIN(D130,(G130-F130)+H130))</f>
        <v/>
      </c>
      <c r="J130" s="32">
        <f>IF(D130&lt;=0,0,MAX(0,D130-I130))</f>
        <v/>
      </c>
      <c r="K130" s="32">
        <f>IF(OR($A130&gt;TermMonths,C5&lt;&gt;"Y"),0,Q129)</f>
        <v/>
      </c>
      <c r="L130" s="31">
        <f>IF(K130&lt;=0,0,IF($A130&lt;=E5,D5,F5))</f>
        <v/>
      </c>
      <c r="M130" s="32">
        <f>IF(K130&lt;=0,0,K130*L130/DayCount)</f>
        <v/>
      </c>
      <c r="N130" s="32">
        <f>IF(K130&lt;=0,0,MIN(K130+M130,IF(G5="InterestOnly",M130,IF(G5="FixedAmount",IF($A130&lt;=E5,H5,I5),IF(OR($A130=1,$A130=E5+1),PMT(L130/DayCount,MAX(TermMonths-$A130+1,1),-K130),IF(N129=0,PMT(L130/DayCount,MAX(TermMonths-$A130+1,1),-K130),N129))))))</f>
        <v/>
      </c>
      <c r="O130" s="32">
        <f>IF(OR(K130&lt;=0,$A130&lt;&gt;J5,J5=0),0,MIN(MAX(0,K5-L5*K130),MAX(0,K130-(N130-M130))))</f>
        <v/>
      </c>
      <c r="P130" s="32">
        <f>IF(K130&lt;=0,0,MIN(K130,(N130-M130)+O130))</f>
        <v/>
      </c>
      <c r="Q130" s="32">
        <f>IF(K130&lt;=0,0,MAX(0,K130-P130))</f>
        <v/>
      </c>
      <c r="R130" s="32">
        <f>IF(OR($A130&gt;TermMonths,C6&lt;&gt;"Y"),0,X129)</f>
        <v/>
      </c>
      <c r="S130" s="31">
        <f>IF(R130&lt;=0,0,IF($A130&lt;=E6,D6,F6))</f>
        <v/>
      </c>
      <c r="T130" s="32">
        <f>IF(R130&lt;=0,0,R130*S130/DayCount)</f>
        <v/>
      </c>
      <c r="U130" s="32">
        <f>IF(R130&lt;=0,0,MIN(R130+T130,IF(G6="InterestOnly",T130,IF(G6="FixedAmount",IF($A130&lt;=E6,H6,I6),IF(OR($A130=1,$A130=E6+1),PMT(S130/DayCount,MAX(TermMonths-$A130+1,1),-R130),IF(U129=0,PMT(S130/DayCount,MAX(TermMonths-$A130+1,1),-R130),U129))))))</f>
        <v/>
      </c>
      <c r="V130" s="32">
        <f>IF(OR(R130&lt;=0,$A130&lt;&gt;J6,J6=0),0,MIN(MAX(0,K6-L6*R130),MAX(0,R130-(U130-T130))))</f>
        <v/>
      </c>
      <c r="W130" s="32">
        <f>IF(R130&lt;=0,0,MIN(R130,(U130-T130)+V130))</f>
        <v/>
      </c>
      <c r="X130" s="32">
        <f>IF(R130&lt;=0,0,MAX(0,R130-W130))</f>
        <v/>
      </c>
      <c r="Y130" s="32">
        <f>IF(OR($A130&gt;TermMonths,C7&lt;&gt;"Y"),0,AE129)</f>
        <v/>
      </c>
      <c r="Z130" s="31">
        <f>IF(Y130&lt;=0,0,IF($A130&lt;=E7,D7,F7))</f>
        <v/>
      </c>
      <c r="AA130" s="32">
        <f>IF(Y130&lt;=0,0,Y130*Z130/DayCount)</f>
        <v/>
      </c>
      <c r="AB130" s="32">
        <f>IF(Y130&lt;=0,0,MIN(Y130+AA130,IF(G7="InterestOnly",AA130,IF(G7="FixedAmount",IF($A130&lt;=E7,H7,I7),IF(OR($A130=1,$A130=E7+1),PMT(Z130/DayCount,MAX(TermMonths-$A130+1,1),-Y130),IF(AB129=0,PMT(Z130/DayCount,MAX(TermMonths-$A130+1,1),-Y130),AB129))))))</f>
        <v/>
      </c>
      <c r="AC130" s="32">
        <f>IF(OR(Y130&lt;=0,$A130&lt;&gt;J7,J7=0),0,MIN(MAX(0,K7-L7*Y130),MAX(0,Y130-(AB130-AA130))))</f>
        <v/>
      </c>
      <c r="AD130" s="32">
        <f>IF(Y130&lt;=0,0,MIN(Y130,(AB130-AA130)+AC130))</f>
        <v/>
      </c>
      <c r="AE130" s="32">
        <f>IF(Y130&lt;=0,0,MAX(0,Y130-AD130))</f>
        <v/>
      </c>
      <c r="AF130" s="32">
        <f>IF(OR($A130&gt;TermMonths,C8&lt;&gt;"Y"),0,AL129)</f>
        <v/>
      </c>
      <c r="AG130" s="31">
        <f>IF(AF130&lt;=0,0,IF($A130&lt;=E8,D8,F8))</f>
        <v/>
      </c>
      <c r="AH130" s="32">
        <f>IF(AF130&lt;=0,0,AF130*AG130/DayCount)</f>
        <v/>
      </c>
      <c r="AI130" s="32">
        <f>IF(AF130&lt;=0,0,MIN(AF130+AH130,IF(G8="InterestOnly",AH130,IF(G8="FixedAmount",IF($A130&lt;=E8,H8,I8),IF(OR($A130=1,$A130=E8+1),PMT(AG130/DayCount,MAX(TermMonths-$A130+1,1),-AF130),IF(AI129=0,PMT(AG130/DayCount,MAX(TermMonths-$A130+1,1),-AF130),AI129))))))</f>
        <v/>
      </c>
      <c r="AJ130" s="32">
        <f>IF(OR(AF130&lt;=0,$A130&lt;&gt;J8,J8=0),0,MIN(MAX(0,K8-L8*AF130),MAX(0,AF130-(AI130-AH130))))</f>
        <v/>
      </c>
      <c r="AK130" s="32">
        <f>IF(AF130&lt;=0,0,MIN(AF130,(AI130-AH130)+AJ130))</f>
        <v/>
      </c>
      <c r="AL130" s="32">
        <f>IF(AF130&lt;=0,0,MAX(0,AF130-AK130))</f>
        <v/>
      </c>
      <c r="AM130" s="32">
        <f>IF(OR($A130&gt;TermMonths,C9&lt;&gt;"Y"),0,AS129)</f>
        <v/>
      </c>
      <c r="AN130" s="31">
        <f>IF(AM130&lt;=0,0,IF($A130&lt;=E9,D9,F9))</f>
        <v/>
      </c>
      <c r="AO130" s="32">
        <f>IF(AM130&lt;=0,0,AM130*AN130/DayCount)</f>
        <v/>
      </c>
      <c r="AP130" s="32">
        <f>IF(AM130&lt;=0,0,MIN(AM130+AO130,IF(G9="InterestOnly",AO130,IF(G9="FixedAmount",IF($A130&lt;=E9,H9,I9),IF(OR($A130=1,$A130=E9+1),PMT(AN130/DayCount,MAX(TermMonths-$A130+1,1),-AM130),IF(AP129=0,PMT(AN130/DayCount,MAX(TermMonths-$A130+1,1),-AM130),AP129))))))</f>
        <v/>
      </c>
      <c r="AQ130" s="32">
        <f>IF(OR(AM130&lt;=0,$A130&lt;&gt;J9,J9=0),0,MIN(MAX(0,K9-L9*AM130),MAX(0,AM130-(AP130-AO130))))</f>
        <v/>
      </c>
      <c r="AR130" s="32">
        <f>IF(AM130&lt;=0,0,MIN(AM130,(AP130-AO130)+AQ130))</f>
        <v/>
      </c>
      <c r="AS130" s="32">
        <f>IF(AM130&lt;=0,0,MAX(0,AM130-AR130))</f>
        <v/>
      </c>
    </row>
    <row r="131">
      <c r="A131" s="33" t="n">
        <v>118</v>
      </c>
      <c r="B131" s="34">
        <f>IF(A131&gt;TermMonths,"",EDATE(StartDate,A131-1))</f>
        <v/>
      </c>
      <c r="C131" s="33">
        <f>IF(B131="","",YEAR(B131))</f>
        <v/>
      </c>
      <c r="D131" s="32">
        <f>IF(OR($A131&gt;TermMonths,C4&lt;&gt;"Y"),0,J130)</f>
        <v/>
      </c>
      <c r="E131" s="31">
        <f>IF(D131&lt;=0,0,IF($A131&lt;=E4,D4,F4))</f>
        <v/>
      </c>
      <c r="F131" s="32">
        <f>IF(D131&lt;=0,0,D131*E131/DayCount)</f>
        <v/>
      </c>
      <c r="G131" s="32">
        <f>IF(D131&lt;=0,0,MIN(D131+F131,IF(G4="InterestOnly",F131,IF(G4="FixedAmount",IF($A131&lt;=E4,H4,I4),IF(OR($A131=1,$A131=E4+1),PMT(E131/DayCount,MAX(TermMonths-$A131+1,1),-D131),IF(G130=0,PMT(E131/DayCount,MAX(TermMonths-$A131+1,1),-D131),G130))))))</f>
        <v/>
      </c>
      <c r="H131" s="32">
        <f>IF(OR(D131&lt;=0,$A131&lt;&gt;J4,J4=0),0,MIN(MAX(0,K4-L4*D131),MAX(0,D131-(G131-F131))))</f>
        <v/>
      </c>
      <c r="I131" s="32">
        <f>IF(D131&lt;=0,0,MIN(D131,(G131-F131)+H131))</f>
        <v/>
      </c>
      <c r="J131" s="32">
        <f>IF(D131&lt;=0,0,MAX(0,D131-I131))</f>
        <v/>
      </c>
      <c r="K131" s="32">
        <f>IF(OR($A131&gt;TermMonths,C5&lt;&gt;"Y"),0,Q130)</f>
        <v/>
      </c>
      <c r="L131" s="31">
        <f>IF(K131&lt;=0,0,IF($A131&lt;=E5,D5,F5))</f>
        <v/>
      </c>
      <c r="M131" s="32">
        <f>IF(K131&lt;=0,0,K131*L131/DayCount)</f>
        <v/>
      </c>
      <c r="N131" s="32">
        <f>IF(K131&lt;=0,0,MIN(K131+M131,IF(G5="InterestOnly",M131,IF(G5="FixedAmount",IF($A131&lt;=E5,H5,I5),IF(OR($A131=1,$A131=E5+1),PMT(L131/DayCount,MAX(TermMonths-$A131+1,1),-K131),IF(N130=0,PMT(L131/DayCount,MAX(TermMonths-$A131+1,1),-K131),N130))))))</f>
        <v/>
      </c>
      <c r="O131" s="32">
        <f>IF(OR(K131&lt;=0,$A131&lt;&gt;J5,J5=0),0,MIN(MAX(0,K5-L5*K131),MAX(0,K131-(N131-M131))))</f>
        <v/>
      </c>
      <c r="P131" s="32">
        <f>IF(K131&lt;=0,0,MIN(K131,(N131-M131)+O131))</f>
        <v/>
      </c>
      <c r="Q131" s="32">
        <f>IF(K131&lt;=0,0,MAX(0,K131-P131))</f>
        <v/>
      </c>
      <c r="R131" s="32">
        <f>IF(OR($A131&gt;TermMonths,C6&lt;&gt;"Y"),0,X130)</f>
        <v/>
      </c>
      <c r="S131" s="31">
        <f>IF(R131&lt;=0,0,IF($A131&lt;=E6,D6,F6))</f>
        <v/>
      </c>
      <c r="T131" s="32">
        <f>IF(R131&lt;=0,0,R131*S131/DayCount)</f>
        <v/>
      </c>
      <c r="U131" s="32">
        <f>IF(R131&lt;=0,0,MIN(R131+T131,IF(G6="InterestOnly",T131,IF(G6="FixedAmount",IF($A131&lt;=E6,H6,I6),IF(OR($A131=1,$A131=E6+1),PMT(S131/DayCount,MAX(TermMonths-$A131+1,1),-R131),IF(U130=0,PMT(S131/DayCount,MAX(TermMonths-$A131+1,1),-R131),U130))))))</f>
        <v/>
      </c>
      <c r="V131" s="32">
        <f>IF(OR(R131&lt;=0,$A131&lt;&gt;J6,J6=0),0,MIN(MAX(0,K6-L6*R131),MAX(0,R131-(U131-T131))))</f>
        <v/>
      </c>
      <c r="W131" s="32">
        <f>IF(R131&lt;=0,0,MIN(R131,(U131-T131)+V131))</f>
        <v/>
      </c>
      <c r="X131" s="32">
        <f>IF(R131&lt;=0,0,MAX(0,R131-W131))</f>
        <v/>
      </c>
      <c r="Y131" s="32">
        <f>IF(OR($A131&gt;TermMonths,C7&lt;&gt;"Y"),0,AE130)</f>
        <v/>
      </c>
      <c r="Z131" s="31">
        <f>IF(Y131&lt;=0,0,IF($A131&lt;=E7,D7,F7))</f>
        <v/>
      </c>
      <c r="AA131" s="32">
        <f>IF(Y131&lt;=0,0,Y131*Z131/DayCount)</f>
        <v/>
      </c>
      <c r="AB131" s="32">
        <f>IF(Y131&lt;=0,0,MIN(Y131+AA131,IF(G7="InterestOnly",AA131,IF(G7="FixedAmount",IF($A131&lt;=E7,H7,I7),IF(OR($A131=1,$A131=E7+1),PMT(Z131/DayCount,MAX(TermMonths-$A131+1,1),-Y131),IF(AB130=0,PMT(Z131/DayCount,MAX(TermMonths-$A131+1,1),-Y131),AB130))))))</f>
        <v/>
      </c>
      <c r="AC131" s="32">
        <f>IF(OR(Y131&lt;=0,$A131&lt;&gt;J7,J7=0),0,MIN(MAX(0,K7-L7*Y131),MAX(0,Y131-(AB131-AA131))))</f>
        <v/>
      </c>
      <c r="AD131" s="32">
        <f>IF(Y131&lt;=0,0,MIN(Y131,(AB131-AA131)+AC131))</f>
        <v/>
      </c>
      <c r="AE131" s="32">
        <f>IF(Y131&lt;=0,0,MAX(0,Y131-AD131))</f>
        <v/>
      </c>
      <c r="AF131" s="32">
        <f>IF(OR($A131&gt;TermMonths,C8&lt;&gt;"Y"),0,AL130)</f>
        <v/>
      </c>
      <c r="AG131" s="31">
        <f>IF(AF131&lt;=0,0,IF($A131&lt;=E8,D8,F8))</f>
        <v/>
      </c>
      <c r="AH131" s="32">
        <f>IF(AF131&lt;=0,0,AF131*AG131/DayCount)</f>
        <v/>
      </c>
      <c r="AI131" s="32">
        <f>IF(AF131&lt;=0,0,MIN(AF131+AH131,IF(G8="InterestOnly",AH131,IF(G8="FixedAmount",IF($A131&lt;=E8,H8,I8),IF(OR($A131=1,$A131=E8+1),PMT(AG131/DayCount,MAX(TermMonths-$A131+1,1),-AF131),IF(AI130=0,PMT(AG131/DayCount,MAX(TermMonths-$A131+1,1),-AF131),AI130))))))</f>
        <v/>
      </c>
      <c r="AJ131" s="32">
        <f>IF(OR(AF131&lt;=0,$A131&lt;&gt;J8,J8=0),0,MIN(MAX(0,K8-L8*AF131),MAX(0,AF131-(AI131-AH131))))</f>
        <v/>
      </c>
      <c r="AK131" s="32">
        <f>IF(AF131&lt;=0,0,MIN(AF131,(AI131-AH131)+AJ131))</f>
        <v/>
      </c>
      <c r="AL131" s="32">
        <f>IF(AF131&lt;=0,0,MAX(0,AF131-AK131))</f>
        <v/>
      </c>
      <c r="AM131" s="32">
        <f>IF(OR($A131&gt;TermMonths,C9&lt;&gt;"Y"),0,AS130)</f>
        <v/>
      </c>
      <c r="AN131" s="31">
        <f>IF(AM131&lt;=0,0,IF($A131&lt;=E9,D9,F9))</f>
        <v/>
      </c>
      <c r="AO131" s="32">
        <f>IF(AM131&lt;=0,0,AM131*AN131/DayCount)</f>
        <v/>
      </c>
      <c r="AP131" s="32">
        <f>IF(AM131&lt;=0,0,MIN(AM131+AO131,IF(G9="InterestOnly",AO131,IF(G9="FixedAmount",IF($A131&lt;=E9,H9,I9),IF(OR($A131=1,$A131=E9+1),PMT(AN131/DayCount,MAX(TermMonths-$A131+1,1),-AM131),IF(AP130=0,PMT(AN131/DayCount,MAX(TermMonths-$A131+1,1),-AM131),AP130))))))</f>
        <v/>
      </c>
      <c r="AQ131" s="32">
        <f>IF(OR(AM131&lt;=0,$A131&lt;&gt;J9,J9=0),0,MIN(MAX(0,K9-L9*AM131),MAX(0,AM131-(AP131-AO131))))</f>
        <v/>
      </c>
      <c r="AR131" s="32">
        <f>IF(AM131&lt;=0,0,MIN(AM131,(AP131-AO131)+AQ131))</f>
        <v/>
      </c>
      <c r="AS131" s="32">
        <f>IF(AM131&lt;=0,0,MAX(0,AM131-AR131))</f>
        <v/>
      </c>
    </row>
    <row r="132">
      <c r="A132" s="33" t="n">
        <v>119</v>
      </c>
      <c r="B132" s="34">
        <f>IF(A132&gt;TermMonths,"",EDATE(StartDate,A132-1))</f>
        <v/>
      </c>
      <c r="C132" s="33">
        <f>IF(B132="","",YEAR(B132))</f>
        <v/>
      </c>
      <c r="D132" s="32">
        <f>IF(OR($A132&gt;TermMonths,C4&lt;&gt;"Y"),0,J131)</f>
        <v/>
      </c>
      <c r="E132" s="31">
        <f>IF(D132&lt;=0,0,IF($A132&lt;=E4,D4,F4))</f>
        <v/>
      </c>
      <c r="F132" s="32">
        <f>IF(D132&lt;=0,0,D132*E132/DayCount)</f>
        <v/>
      </c>
      <c r="G132" s="32">
        <f>IF(D132&lt;=0,0,MIN(D132+F132,IF(G4="InterestOnly",F132,IF(G4="FixedAmount",IF($A132&lt;=E4,H4,I4),IF(OR($A132=1,$A132=E4+1),PMT(E132/DayCount,MAX(TermMonths-$A132+1,1),-D132),IF(G131=0,PMT(E132/DayCount,MAX(TermMonths-$A132+1,1),-D132),G131))))))</f>
        <v/>
      </c>
      <c r="H132" s="32">
        <f>IF(OR(D132&lt;=0,$A132&lt;&gt;J4,J4=0),0,MIN(MAX(0,K4-L4*D132),MAX(0,D132-(G132-F132))))</f>
        <v/>
      </c>
      <c r="I132" s="32">
        <f>IF(D132&lt;=0,0,MIN(D132,(G132-F132)+H132))</f>
        <v/>
      </c>
      <c r="J132" s="32">
        <f>IF(D132&lt;=0,0,MAX(0,D132-I132))</f>
        <v/>
      </c>
      <c r="K132" s="32">
        <f>IF(OR($A132&gt;TermMonths,C5&lt;&gt;"Y"),0,Q131)</f>
        <v/>
      </c>
      <c r="L132" s="31">
        <f>IF(K132&lt;=0,0,IF($A132&lt;=E5,D5,F5))</f>
        <v/>
      </c>
      <c r="M132" s="32">
        <f>IF(K132&lt;=0,0,K132*L132/DayCount)</f>
        <v/>
      </c>
      <c r="N132" s="32">
        <f>IF(K132&lt;=0,0,MIN(K132+M132,IF(G5="InterestOnly",M132,IF(G5="FixedAmount",IF($A132&lt;=E5,H5,I5),IF(OR($A132=1,$A132=E5+1),PMT(L132/DayCount,MAX(TermMonths-$A132+1,1),-K132),IF(N131=0,PMT(L132/DayCount,MAX(TermMonths-$A132+1,1),-K132),N131))))))</f>
        <v/>
      </c>
      <c r="O132" s="32">
        <f>IF(OR(K132&lt;=0,$A132&lt;&gt;J5,J5=0),0,MIN(MAX(0,K5-L5*K132),MAX(0,K132-(N132-M132))))</f>
        <v/>
      </c>
      <c r="P132" s="32">
        <f>IF(K132&lt;=0,0,MIN(K132,(N132-M132)+O132))</f>
        <v/>
      </c>
      <c r="Q132" s="32">
        <f>IF(K132&lt;=0,0,MAX(0,K132-P132))</f>
        <v/>
      </c>
      <c r="R132" s="32">
        <f>IF(OR($A132&gt;TermMonths,C6&lt;&gt;"Y"),0,X131)</f>
        <v/>
      </c>
      <c r="S132" s="31">
        <f>IF(R132&lt;=0,0,IF($A132&lt;=E6,D6,F6))</f>
        <v/>
      </c>
      <c r="T132" s="32">
        <f>IF(R132&lt;=0,0,R132*S132/DayCount)</f>
        <v/>
      </c>
      <c r="U132" s="32">
        <f>IF(R132&lt;=0,0,MIN(R132+T132,IF(G6="InterestOnly",T132,IF(G6="FixedAmount",IF($A132&lt;=E6,H6,I6),IF(OR($A132=1,$A132=E6+1),PMT(S132/DayCount,MAX(TermMonths-$A132+1,1),-R132),IF(U131=0,PMT(S132/DayCount,MAX(TermMonths-$A132+1,1),-R132),U131))))))</f>
        <v/>
      </c>
      <c r="V132" s="32">
        <f>IF(OR(R132&lt;=0,$A132&lt;&gt;J6,J6=0),0,MIN(MAX(0,K6-L6*R132),MAX(0,R132-(U132-T132))))</f>
        <v/>
      </c>
      <c r="W132" s="32">
        <f>IF(R132&lt;=0,0,MIN(R132,(U132-T132)+V132))</f>
        <v/>
      </c>
      <c r="X132" s="32">
        <f>IF(R132&lt;=0,0,MAX(0,R132-W132))</f>
        <v/>
      </c>
      <c r="Y132" s="32">
        <f>IF(OR($A132&gt;TermMonths,C7&lt;&gt;"Y"),0,AE131)</f>
        <v/>
      </c>
      <c r="Z132" s="31">
        <f>IF(Y132&lt;=0,0,IF($A132&lt;=E7,D7,F7))</f>
        <v/>
      </c>
      <c r="AA132" s="32">
        <f>IF(Y132&lt;=0,0,Y132*Z132/DayCount)</f>
        <v/>
      </c>
      <c r="AB132" s="32">
        <f>IF(Y132&lt;=0,0,MIN(Y132+AA132,IF(G7="InterestOnly",AA132,IF(G7="FixedAmount",IF($A132&lt;=E7,H7,I7),IF(OR($A132=1,$A132=E7+1),PMT(Z132/DayCount,MAX(TermMonths-$A132+1,1),-Y132),IF(AB131=0,PMT(Z132/DayCount,MAX(TermMonths-$A132+1,1),-Y132),AB131))))))</f>
        <v/>
      </c>
      <c r="AC132" s="32">
        <f>IF(OR(Y132&lt;=0,$A132&lt;&gt;J7,J7=0),0,MIN(MAX(0,K7-L7*Y132),MAX(0,Y132-(AB132-AA132))))</f>
        <v/>
      </c>
      <c r="AD132" s="32">
        <f>IF(Y132&lt;=0,0,MIN(Y132,(AB132-AA132)+AC132))</f>
        <v/>
      </c>
      <c r="AE132" s="32">
        <f>IF(Y132&lt;=0,0,MAX(0,Y132-AD132))</f>
        <v/>
      </c>
      <c r="AF132" s="32">
        <f>IF(OR($A132&gt;TermMonths,C8&lt;&gt;"Y"),0,AL131)</f>
        <v/>
      </c>
      <c r="AG132" s="31">
        <f>IF(AF132&lt;=0,0,IF($A132&lt;=E8,D8,F8))</f>
        <v/>
      </c>
      <c r="AH132" s="32">
        <f>IF(AF132&lt;=0,0,AF132*AG132/DayCount)</f>
        <v/>
      </c>
      <c r="AI132" s="32">
        <f>IF(AF132&lt;=0,0,MIN(AF132+AH132,IF(G8="InterestOnly",AH132,IF(G8="FixedAmount",IF($A132&lt;=E8,H8,I8),IF(OR($A132=1,$A132=E8+1),PMT(AG132/DayCount,MAX(TermMonths-$A132+1,1),-AF132),IF(AI131=0,PMT(AG132/DayCount,MAX(TermMonths-$A132+1,1),-AF132),AI131))))))</f>
        <v/>
      </c>
      <c r="AJ132" s="32">
        <f>IF(OR(AF132&lt;=0,$A132&lt;&gt;J8,J8=0),0,MIN(MAX(0,K8-L8*AF132),MAX(0,AF132-(AI132-AH132))))</f>
        <v/>
      </c>
      <c r="AK132" s="32">
        <f>IF(AF132&lt;=0,0,MIN(AF132,(AI132-AH132)+AJ132))</f>
        <v/>
      </c>
      <c r="AL132" s="32">
        <f>IF(AF132&lt;=0,0,MAX(0,AF132-AK132))</f>
        <v/>
      </c>
      <c r="AM132" s="32">
        <f>IF(OR($A132&gt;TermMonths,C9&lt;&gt;"Y"),0,AS131)</f>
        <v/>
      </c>
      <c r="AN132" s="31">
        <f>IF(AM132&lt;=0,0,IF($A132&lt;=E9,D9,F9))</f>
        <v/>
      </c>
      <c r="AO132" s="32">
        <f>IF(AM132&lt;=0,0,AM132*AN132/DayCount)</f>
        <v/>
      </c>
      <c r="AP132" s="32">
        <f>IF(AM132&lt;=0,0,MIN(AM132+AO132,IF(G9="InterestOnly",AO132,IF(G9="FixedAmount",IF($A132&lt;=E9,H9,I9),IF(OR($A132=1,$A132=E9+1),PMT(AN132/DayCount,MAX(TermMonths-$A132+1,1),-AM132),IF(AP131=0,PMT(AN132/DayCount,MAX(TermMonths-$A132+1,1),-AM132),AP131))))))</f>
        <v/>
      </c>
      <c r="AQ132" s="32">
        <f>IF(OR(AM132&lt;=0,$A132&lt;&gt;J9,J9=0),0,MIN(MAX(0,K9-L9*AM132),MAX(0,AM132-(AP132-AO132))))</f>
        <v/>
      </c>
      <c r="AR132" s="32">
        <f>IF(AM132&lt;=0,0,MIN(AM132,(AP132-AO132)+AQ132))</f>
        <v/>
      </c>
      <c r="AS132" s="32">
        <f>IF(AM132&lt;=0,0,MAX(0,AM132-AR132))</f>
        <v/>
      </c>
    </row>
    <row r="133">
      <c r="A133" s="33" t="n">
        <v>120</v>
      </c>
      <c r="B133" s="34">
        <f>IF(A133&gt;TermMonths,"",EDATE(StartDate,A133-1))</f>
        <v/>
      </c>
      <c r="C133" s="33">
        <f>IF(B133="","",YEAR(B133))</f>
        <v/>
      </c>
      <c r="D133" s="32">
        <f>IF(OR($A133&gt;TermMonths,C4&lt;&gt;"Y"),0,J132)</f>
        <v/>
      </c>
      <c r="E133" s="31">
        <f>IF(D133&lt;=0,0,IF($A133&lt;=E4,D4,F4))</f>
        <v/>
      </c>
      <c r="F133" s="32">
        <f>IF(D133&lt;=0,0,D133*E133/DayCount)</f>
        <v/>
      </c>
      <c r="G133" s="32">
        <f>IF(D133&lt;=0,0,MIN(D133+F133,IF(G4="InterestOnly",F133,IF(G4="FixedAmount",IF($A133&lt;=E4,H4,I4),IF(OR($A133=1,$A133=E4+1),PMT(E133/DayCount,MAX(TermMonths-$A133+1,1),-D133),IF(G132=0,PMT(E133/DayCount,MAX(TermMonths-$A133+1,1),-D133),G132))))))</f>
        <v/>
      </c>
      <c r="H133" s="32">
        <f>IF(OR(D133&lt;=0,$A133&lt;&gt;J4,J4=0),0,MIN(MAX(0,K4-L4*D133),MAX(0,D133-(G133-F133))))</f>
        <v/>
      </c>
      <c r="I133" s="32">
        <f>IF(D133&lt;=0,0,MIN(D133,(G133-F133)+H133))</f>
        <v/>
      </c>
      <c r="J133" s="32">
        <f>IF(D133&lt;=0,0,MAX(0,D133-I133))</f>
        <v/>
      </c>
      <c r="K133" s="32">
        <f>IF(OR($A133&gt;TermMonths,C5&lt;&gt;"Y"),0,Q132)</f>
        <v/>
      </c>
      <c r="L133" s="31">
        <f>IF(K133&lt;=0,0,IF($A133&lt;=E5,D5,F5))</f>
        <v/>
      </c>
      <c r="M133" s="32">
        <f>IF(K133&lt;=0,0,K133*L133/DayCount)</f>
        <v/>
      </c>
      <c r="N133" s="32">
        <f>IF(K133&lt;=0,0,MIN(K133+M133,IF(G5="InterestOnly",M133,IF(G5="FixedAmount",IF($A133&lt;=E5,H5,I5),IF(OR($A133=1,$A133=E5+1),PMT(L133/DayCount,MAX(TermMonths-$A133+1,1),-K133),IF(N132=0,PMT(L133/DayCount,MAX(TermMonths-$A133+1,1),-K133),N132))))))</f>
        <v/>
      </c>
      <c r="O133" s="32">
        <f>IF(OR(K133&lt;=0,$A133&lt;&gt;J5,J5=0),0,MIN(MAX(0,K5-L5*K133),MAX(0,K133-(N133-M133))))</f>
        <v/>
      </c>
      <c r="P133" s="32">
        <f>IF(K133&lt;=0,0,MIN(K133,(N133-M133)+O133))</f>
        <v/>
      </c>
      <c r="Q133" s="32">
        <f>IF(K133&lt;=0,0,MAX(0,K133-P133))</f>
        <v/>
      </c>
      <c r="R133" s="32">
        <f>IF(OR($A133&gt;TermMonths,C6&lt;&gt;"Y"),0,X132)</f>
        <v/>
      </c>
      <c r="S133" s="31">
        <f>IF(R133&lt;=0,0,IF($A133&lt;=E6,D6,F6))</f>
        <v/>
      </c>
      <c r="T133" s="32">
        <f>IF(R133&lt;=0,0,R133*S133/DayCount)</f>
        <v/>
      </c>
      <c r="U133" s="32">
        <f>IF(R133&lt;=0,0,MIN(R133+T133,IF(G6="InterestOnly",T133,IF(G6="FixedAmount",IF($A133&lt;=E6,H6,I6),IF(OR($A133=1,$A133=E6+1),PMT(S133/DayCount,MAX(TermMonths-$A133+1,1),-R133),IF(U132=0,PMT(S133/DayCount,MAX(TermMonths-$A133+1,1),-R133),U132))))))</f>
        <v/>
      </c>
      <c r="V133" s="32">
        <f>IF(OR(R133&lt;=0,$A133&lt;&gt;J6,J6=0),0,MIN(MAX(0,K6-L6*R133),MAX(0,R133-(U133-T133))))</f>
        <v/>
      </c>
      <c r="W133" s="32">
        <f>IF(R133&lt;=0,0,MIN(R133,(U133-T133)+V133))</f>
        <v/>
      </c>
      <c r="X133" s="32">
        <f>IF(R133&lt;=0,0,MAX(0,R133-W133))</f>
        <v/>
      </c>
      <c r="Y133" s="32">
        <f>IF(OR($A133&gt;TermMonths,C7&lt;&gt;"Y"),0,AE132)</f>
        <v/>
      </c>
      <c r="Z133" s="31">
        <f>IF(Y133&lt;=0,0,IF($A133&lt;=E7,D7,F7))</f>
        <v/>
      </c>
      <c r="AA133" s="32">
        <f>IF(Y133&lt;=0,0,Y133*Z133/DayCount)</f>
        <v/>
      </c>
      <c r="AB133" s="32">
        <f>IF(Y133&lt;=0,0,MIN(Y133+AA133,IF(G7="InterestOnly",AA133,IF(G7="FixedAmount",IF($A133&lt;=E7,H7,I7),IF(OR($A133=1,$A133=E7+1),PMT(Z133/DayCount,MAX(TermMonths-$A133+1,1),-Y133),IF(AB132=0,PMT(Z133/DayCount,MAX(TermMonths-$A133+1,1),-Y133),AB132))))))</f>
        <v/>
      </c>
      <c r="AC133" s="32">
        <f>IF(OR(Y133&lt;=0,$A133&lt;&gt;J7,J7=0),0,MIN(MAX(0,K7-L7*Y133),MAX(0,Y133-(AB133-AA133))))</f>
        <v/>
      </c>
      <c r="AD133" s="32">
        <f>IF(Y133&lt;=0,0,MIN(Y133,(AB133-AA133)+AC133))</f>
        <v/>
      </c>
      <c r="AE133" s="32">
        <f>IF(Y133&lt;=0,0,MAX(0,Y133-AD133))</f>
        <v/>
      </c>
      <c r="AF133" s="32">
        <f>IF(OR($A133&gt;TermMonths,C8&lt;&gt;"Y"),0,AL132)</f>
        <v/>
      </c>
      <c r="AG133" s="31">
        <f>IF(AF133&lt;=0,0,IF($A133&lt;=E8,D8,F8))</f>
        <v/>
      </c>
      <c r="AH133" s="32">
        <f>IF(AF133&lt;=0,0,AF133*AG133/DayCount)</f>
        <v/>
      </c>
      <c r="AI133" s="32">
        <f>IF(AF133&lt;=0,0,MIN(AF133+AH133,IF(G8="InterestOnly",AH133,IF(G8="FixedAmount",IF($A133&lt;=E8,H8,I8),IF(OR($A133=1,$A133=E8+1),PMT(AG133/DayCount,MAX(TermMonths-$A133+1,1),-AF133),IF(AI132=0,PMT(AG133/DayCount,MAX(TermMonths-$A133+1,1),-AF133),AI132))))))</f>
        <v/>
      </c>
      <c r="AJ133" s="32">
        <f>IF(OR(AF133&lt;=0,$A133&lt;&gt;J8,J8=0),0,MIN(MAX(0,K8-L8*AF133),MAX(0,AF133-(AI133-AH133))))</f>
        <v/>
      </c>
      <c r="AK133" s="32">
        <f>IF(AF133&lt;=0,0,MIN(AF133,(AI133-AH133)+AJ133))</f>
        <v/>
      </c>
      <c r="AL133" s="32">
        <f>IF(AF133&lt;=0,0,MAX(0,AF133-AK133))</f>
        <v/>
      </c>
      <c r="AM133" s="32">
        <f>IF(OR($A133&gt;TermMonths,C9&lt;&gt;"Y"),0,AS132)</f>
        <v/>
      </c>
      <c r="AN133" s="31">
        <f>IF(AM133&lt;=0,0,IF($A133&lt;=E9,D9,F9))</f>
        <v/>
      </c>
      <c r="AO133" s="32">
        <f>IF(AM133&lt;=0,0,AM133*AN133/DayCount)</f>
        <v/>
      </c>
      <c r="AP133" s="32">
        <f>IF(AM133&lt;=0,0,MIN(AM133+AO133,IF(G9="InterestOnly",AO133,IF(G9="FixedAmount",IF($A133&lt;=E9,H9,I9),IF(OR($A133=1,$A133=E9+1),PMT(AN133/DayCount,MAX(TermMonths-$A133+1,1),-AM133),IF(AP132=0,PMT(AN133/DayCount,MAX(TermMonths-$A133+1,1),-AM133),AP132))))))</f>
        <v/>
      </c>
      <c r="AQ133" s="32">
        <f>IF(OR(AM133&lt;=0,$A133&lt;&gt;J9,J9=0),0,MIN(MAX(0,K9-L9*AM133),MAX(0,AM133-(AP133-AO133))))</f>
        <v/>
      </c>
      <c r="AR133" s="32">
        <f>IF(AM133&lt;=0,0,MIN(AM133,(AP133-AO133)+AQ133))</f>
        <v/>
      </c>
      <c r="AS133" s="32">
        <f>IF(AM133&lt;=0,0,MAX(0,AM133-AR133))</f>
        <v/>
      </c>
    </row>
    <row r="134">
      <c r="A134" s="33" t="n">
        <v>121</v>
      </c>
      <c r="B134" s="34">
        <f>IF(A134&gt;TermMonths,"",EDATE(StartDate,A134-1))</f>
        <v/>
      </c>
      <c r="C134" s="33">
        <f>IF(B134="","",YEAR(B134))</f>
        <v/>
      </c>
      <c r="D134" s="32">
        <f>IF(OR($A134&gt;TermMonths,C4&lt;&gt;"Y"),0,J133)</f>
        <v/>
      </c>
      <c r="E134" s="31">
        <f>IF(D134&lt;=0,0,IF($A134&lt;=E4,D4,F4))</f>
        <v/>
      </c>
      <c r="F134" s="32">
        <f>IF(D134&lt;=0,0,D134*E134/DayCount)</f>
        <v/>
      </c>
      <c r="G134" s="32">
        <f>IF(D134&lt;=0,0,MIN(D134+F134,IF(G4="InterestOnly",F134,IF(G4="FixedAmount",IF($A134&lt;=E4,H4,I4),IF(OR($A134=1,$A134=E4+1),PMT(E134/DayCount,MAX(TermMonths-$A134+1,1),-D134),IF(G133=0,PMT(E134/DayCount,MAX(TermMonths-$A134+1,1),-D134),G133))))))</f>
        <v/>
      </c>
      <c r="H134" s="32">
        <f>IF(OR(D134&lt;=0,$A134&lt;&gt;J4,J4=0),0,MIN(MAX(0,K4-L4*D134),MAX(0,D134-(G134-F134))))</f>
        <v/>
      </c>
      <c r="I134" s="32">
        <f>IF(D134&lt;=0,0,MIN(D134,(G134-F134)+H134))</f>
        <v/>
      </c>
      <c r="J134" s="32">
        <f>IF(D134&lt;=0,0,MAX(0,D134-I134))</f>
        <v/>
      </c>
      <c r="K134" s="32">
        <f>IF(OR($A134&gt;TermMonths,C5&lt;&gt;"Y"),0,Q133)</f>
        <v/>
      </c>
      <c r="L134" s="31">
        <f>IF(K134&lt;=0,0,IF($A134&lt;=E5,D5,F5))</f>
        <v/>
      </c>
      <c r="M134" s="32">
        <f>IF(K134&lt;=0,0,K134*L134/DayCount)</f>
        <v/>
      </c>
      <c r="N134" s="32">
        <f>IF(K134&lt;=0,0,MIN(K134+M134,IF(G5="InterestOnly",M134,IF(G5="FixedAmount",IF($A134&lt;=E5,H5,I5),IF(OR($A134=1,$A134=E5+1),PMT(L134/DayCount,MAX(TermMonths-$A134+1,1),-K134),IF(N133=0,PMT(L134/DayCount,MAX(TermMonths-$A134+1,1),-K134),N133))))))</f>
        <v/>
      </c>
      <c r="O134" s="32">
        <f>IF(OR(K134&lt;=0,$A134&lt;&gt;J5,J5=0),0,MIN(MAX(0,K5-L5*K134),MAX(0,K134-(N134-M134))))</f>
        <v/>
      </c>
      <c r="P134" s="32">
        <f>IF(K134&lt;=0,0,MIN(K134,(N134-M134)+O134))</f>
        <v/>
      </c>
      <c r="Q134" s="32">
        <f>IF(K134&lt;=0,0,MAX(0,K134-P134))</f>
        <v/>
      </c>
      <c r="R134" s="32">
        <f>IF(OR($A134&gt;TermMonths,C6&lt;&gt;"Y"),0,X133)</f>
        <v/>
      </c>
      <c r="S134" s="31">
        <f>IF(R134&lt;=0,0,IF($A134&lt;=E6,D6,F6))</f>
        <v/>
      </c>
      <c r="T134" s="32">
        <f>IF(R134&lt;=0,0,R134*S134/DayCount)</f>
        <v/>
      </c>
      <c r="U134" s="32">
        <f>IF(R134&lt;=0,0,MIN(R134+T134,IF(G6="InterestOnly",T134,IF(G6="FixedAmount",IF($A134&lt;=E6,H6,I6),IF(OR($A134=1,$A134=E6+1),PMT(S134/DayCount,MAX(TermMonths-$A134+1,1),-R134),IF(U133=0,PMT(S134/DayCount,MAX(TermMonths-$A134+1,1),-R134),U133))))))</f>
        <v/>
      </c>
      <c r="V134" s="32">
        <f>IF(OR(R134&lt;=0,$A134&lt;&gt;J6,J6=0),0,MIN(MAX(0,K6-L6*R134),MAX(0,R134-(U134-T134))))</f>
        <v/>
      </c>
      <c r="W134" s="32">
        <f>IF(R134&lt;=0,0,MIN(R134,(U134-T134)+V134))</f>
        <v/>
      </c>
      <c r="X134" s="32">
        <f>IF(R134&lt;=0,0,MAX(0,R134-W134))</f>
        <v/>
      </c>
      <c r="Y134" s="32">
        <f>IF(OR($A134&gt;TermMonths,C7&lt;&gt;"Y"),0,AE133)</f>
        <v/>
      </c>
      <c r="Z134" s="31">
        <f>IF(Y134&lt;=0,0,IF($A134&lt;=E7,D7,F7))</f>
        <v/>
      </c>
      <c r="AA134" s="32">
        <f>IF(Y134&lt;=0,0,Y134*Z134/DayCount)</f>
        <v/>
      </c>
      <c r="AB134" s="32">
        <f>IF(Y134&lt;=0,0,MIN(Y134+AA134,IF(G7="InterestOnly",AA134,IF(G7="FixedAmount",IF($A134&lt;=E7,H7,I7),IF(OR($A134=1,$A134=E7+1),PMT(Z134/DayCount,MAX(TermMonths-$A134+1,1),-Y134),IF(AB133=0,PMT(Z134/DayCount,MAX(TermMonths-$A134+1,1),-Y134),AB133))))))</f>
        <v/>
      </c>
      <c r="AC134" s="32">
        <f>IF(OR(Y134&lt;=0,$A134&lt;&gt;J7,J7=0),0,MIN(MAX(0,K7-L7*Y134),MAX(0,Y134-(AB134-AA134))))</f>
        <v/>
      </c>
      <c r="AD134" s="32">
        <f>IF(Y134&lt;=0,0,MIN(Y134,(AB134-AA134)+AC134))</f>
        <v/>
      </c>
      <c r="AE134" s="32">
        <f>IF(Y134&lt;=0,0,MAX(0,Y134-AD134))</f>
        <v/>
      </c>
      <c r="AF134" s="32">
        <f>IF(OR($A134&gt;TermMonths,C8&lt;&gt;"Y"),0,AL133)</f>
        <v/>
      </c>
      <c r="AG134" s="31">
        <f>IF(AF134&lt;=0,0,IF($A134&lt;=E8,D8,F8))</f>
        <v/>
      </c>
      <c r="AH134" s="32">
        <f>IF(AF134&lt;=0,0,AF134*AG134/DayCount)</f>
        <v/>
      </c>
      <c r="AI134" s="32">
        <f>IF(AF134&lt;=0,0,MIN(AF134+AH134,IF(G8="InterestOnly",AH134,IF(G8="FixedAmount",IF($A134&lt;=E8,H8,I8),IF(OR($A134=1,$A134=E8+1),PMT(AG134/DayCount,MAX(TermMonths-$A134+1,1),-AF134),IF(AI133=0,PMT(AG134/DayCount,MAX(TermMonths-$A134+1,1),-AF134),AI133))))))</f>
        <v/>
      </c>
      <c r="AJ134" s="32">
        <f>IF(OR(AF134&lt;=0,$A134&lt;&gt;J8,J8=0),0,MIN(MAX(0,K8-L8*AF134),MAX(0,AF134-(AI134-AH134))))</f>
        <v/>
      </c>
      <c r="AK134" s="32">
        <f>IF(AF134&lt;=0,0,MIN(AF134,(AI134-AH134)+AJ134))</f>
        <v/>
      </c>
      <c r="AL134" s="32">
        <f>IF(AF134&lt;=0,0,MAX(0,AF134-AK134))</f>
        <v/>
      </c>
      <c r="AM134" s="32">
        <f>IF(OR($A134&gt;TermMonths,C9&lt;&gt;"Y"),0,AS133)</f>
        <v/>
      </c>
      <c r="AN134" s="31">
        <f>IF(AM134&lt;=0,0,IF($A134&lt;=E9,D9,F9))</f>
        <v/>
      </c>
      <c r="AO134" s="32">
        <f>IF(AM134&lt;=0,0,AM134*AN134/DayCount)</f>
        <v/>
      </c>
      <c r="AP134" s="32">
        <f>IF(AM134&lt;=0,0,MIN(AM134+AO134,IF(G9="InterestOnly",AO134,IF(G9="FixedAmount",IF($A134&lt;=E9,H9,I9),IF(OR($A134=1,$A134=E9+1),PMT(AN134/DayCount,MAX(TermMonths-$A134+1,1),-AM134),IF(AP133=0,PMT(AN134/DayCount,MAX(TermMonths-$A134+1,1),-AM134),AP133))))))</f>
        <v/>
      </c>
      <c r="AQ134" s="32">
        <f>IF(OR(AM134&lt;=0,$A134&lt;&gt;J9,J9=0),0,MIN(MAX(0,K9-L9*AM134),MAX(0,AM134-(AP134-AO134))))</f>
        <v/>
      </c>
      <c r="AR134" s="32">
        <f>IF(AM134&lt;=0,0,MIN(AM134,(AP134-AO134)+AQ134))</f>
        <v/>
      </c>
      <c r="AS134" s="32">
        <f>IF(AM134&lt;=0,0,MAX(0,AM134-AR134))</f>
        <v/>
      </c>
    </row>
    <row r="135">
      <c r="A135" s="33" t="n">
        <v>122</v>
      </c>
      <c r="B135" s="34">
        <f>IF(A135&gt;TermMonths,"",EDATE(StartDate,A135-1))</f>
        <v/>
      </c>
      <c r="C135" s="33">
        <f>IF(B135="","",YEAR(B135))</f>
        <v/>
      </c>
      <c r="D135" s="32">
        <f>IF(OR($A135&gt;TermMonths,C4&lt;&gt;"Y"),0,J134)</f>
        <v/>
      </c>
      <c r="E135" s="31">
        <f>IF(D135&lt;=0,0,IF($A135&lt;=E4,D4,F4))</f>
        <v/>
      </c>
      <c r="F135" s="32">
        <f>IF(D135&lt;=0,0,D135*E135/DayCount)</f>
        <v/>
      </c>
      <c r="G135" s="32">
        <f>IF(D135&lt;=0,0,MIN(D135+F135,IF(G4="InterestOnly",F135,IF(G4="FixedAmount",IF($A135&lt;=E4,H4,I4),IF(OR($A135=1,$A135=E4+1),PMT(E135/DayCount,MAX(TermMonths-$A135+1,1),-D135),IF(G134=0,PMT(E135/DayCount,MAX(TermMonths-$A135+1,1),-D135),G134))))))</f>
        <v/>
      </c>
      <c r="H135" s="32">
        <f>IF(OR(D135&lt;=0,$A135&lt;&gt;J4,J4=0),0,MIN(MAX(0,K4-L4*D135),MAX(0,D135-(G135-F135))))</f>
        <v/>
      </c>
      <c r="I135" s="32">
        <f>IF(D135&lt;=0,0,MIN(D135,(G135-F135)+H135))</f>
        <v/>
      </c>
      <c r="J135" s="32">
        <f>IF(D135&lt;=0,0,MAX(0,D135-I135))</f>
        <v/>
      </c>
      <c r="K135" s="32">
        <f>IF(OR($A135&gt;TermMonths,C5&lt;&gt;"Y"),0,Q134)</f>
        <v/>
      </c>
      <c r="L135" s="31">
        <f>IF(K135&lt;=0,0,IF($A135&lt;=E5,D5,F5))</f>
        <v/>
      </c>
      <c r="M135" s="32">
        <f>IF(K135&lt;=0,0,K135*L135/DayCount)</f>
        <v/>
      </c>
      <c r="N135" s="32">
        <f>IF(K135&lt;=0,0,MIN(K135+M135,IF(G5="InterestOnly",M135,IF(G5="FixedAmount",IF($A135&lt;=E5,H5,I5),IF(OR($A135=1,$A135=E5+1),PMT(L135/DayCount,MAX(TermMonths-$A135+1,1),-K135),IF(N134=0,PMT(L135/DayCount,MAX(TermMonths-$A135+1,1),-K135),N134))))))</f>
        <v/>
      </c>
      <c r="O135" s="32">
        <f>IF(OR(K135&lt;=0,$A135&lt;&gt;J5,J5=0),0,MIN(MAX(0,K5-L5*K135),MAX(0,K135-(N135-M135))))</f>
        <v/>
      </c>
      <c r="P135" s="32">
        <f>IF(K135&lt;=0,0,MIN(K135,(N135-M135)+O135))</f>
        <v/>
      </c>
      <c r="Q135" s="32">
        <f>IF(K135&lt;=0,0,MAX(0,K135-P135))</f>
        <v/>
      </c>
      <c r="R135" s="32">
        <f>IF(OR($A135&gt;TermMonths,C6&lt;&gt;"Y"),0,X134)</f>
        <v/>
      </c>
      <c r="S135" s="31">
        <f>IF(R135&lt;=0,0,IF($A135&lt;=E6,D6,F6))</f>
        <v/>
      </c>
      <c r="T135" s="32">
        <f>IF(R135&lt;=0,0,R135*S135/DayCount)</f>
        <v/>
      </c>
      <c r="U135" s="32">
        <f>IF(R135&lt;=0,0,MIN(R135+T135,IF(G6="InterestOnly",T135,IF(G6="FixedAmount",IF($A135&lt;=E6,H6,I6),IF(OR($A135=1,$A135=E6+1),PMT(S135/DayCount,MAX(TermMonths-$A135+1,1),-R135),IF(U134=0,PMT(S135/DayCount,MAX(TermMonths-$A135+1,1),-R135),U134))))))</f>
        <v/>
      </c>
      <c r="V135" s="32">
        <f>IF(OR(R135&lt;=0,$A135&lt;&gt;J6,J6=0),0,MIN(MAX(0,K6-L6*R135),MAX(0,R135-(U135-T135))))</f>
        <v/>
      </c>
      <c r="W135" s="32">
        <f>IF(R135&lt;=0,0,MIN(R135,(U135-T135)+V135))</f>
        <v/>
      </c>
      <c r="X135" s="32">
        <f>IF(R135&lt;=0,0,MAX(0,R135-W135))</f>
        <v/>
      </c>
      <c r="Y135" s="32">
        <f>IF(OR($A135&gt;TermMonths,C7&lt;&gt;"Y"),0,AE134)</f>
        <v/>
      </c>
      <c r="Z135" s="31">
        <f>IF(Y135&lt;=0,0,IF($A135&lt;=E7,D7,F7))</f>
        <v/>
      </c>
      <c r="AA135" s="32">
        <f>IF(Y135&lt;=0,0,Y135*Z135/DayCount)</f>
        <v/>
      </c>
      <c r="AB135" s="32">
        <f>IF(Y135&lt;=0,0,MIN(Y135+AA135,IF(G7="InterestOnly",AA135,IF(G7="FixedAmount",IF($A135&lt;=E7,H7,I7),IF(OR($A135=1,$A135=E7+1),PMT(Z135/DayCount,MAX(TermMonths-$A135+1,1),-Y135),IF(AB134=0,PMT(Z135/DayCount,MAX(TermMonths-$A135+1,1),-Y135),AB134))))))</f>
        <v/>
      </c>
      <c r="AC135" s="32">
        <f>IF(OR(Y135&lt;=0,$A135&lt;&gt;J7,J7=0),0,MIN(MAX(0,K7-L7*Y135),MAX(0,Y135-(AB135-AA135))))</f>
        <v/>
      </c>
      <c r="AD135" s="32">
        <f>IF(Y135&lt;=0,0,MIN(Y135,(AB135-AA135)+AC135))</f>
        <v/>
      </c>
      <c r="AE135" s="32">
        <f>IF(Y135&lt;=0,0,MAX(0,Y135-AD135))</f>
        <v/>
      </c>
      <c r="AF135" s="32">
        <f>IF(OR($A135&gt;TermMonths,C8&lt;&gt;"Y"),0,AL134)</f>
        <v/>
      </c>
      <c r="AG135" s="31">
        <f>IF(AF135&lt;=0,0,IF($A135&lt;=E8,D8,F8))</f>
        <v/>
      </c>
      <c r="AH135" s="32">
        <f>IF(AF135&lt;=0,0,AF135*AG135/DayCount)</f>
        <v/>
      </c>
      <c r="AI135" s="32">
        <f>IF(AF135&lt;=0,0,MIN(AF135+AH135,IF(G8="InterestOnly",AH135,IF(G8="FixedAmount",IF($A135&lt;=E8,H8,I8),IF(OR($A135=1,$A135=E8+1),PMT(AG135/DayCount,MAX(TermMonths-$A135+1,1),-AF135),IF(AI134=0,PMT(AG135/DayCount,MAX(TermMonths-$A135+1,1),-AF135),AI134))))))</f>
        <v/>
      </c>
      <c r="AJ135" s="32">
        <f>IF(OR(AF135&lt;=0,$A135&lt;&gt;J8,J8=0),0,MIN(MAX(0,K8-L8*AF135),MAX(0,AF135-(AI135-AH135))))</f>
        <v/>
      </c>
      <c r="AK135" s="32">
        <f>IF(AF135&lt;=0,0,MIN(AF135,(AI135-AH135)+AJ135))</f>
        <v/>
      </c>
      <c r="AL135" s="32">
        <f>IF(AF135&lt;=0,0,MAX(0,AF135-AK135))</f>
        <v/>
      </c>
      <c r="AM135" s="32">
        <f>IF(OR($A135&gt;TermMonths,C9&lt;&gt;"Y"),0,AS134)</f>
        <v/>
      </c>
      <c r="AN135" s="31">
        <f>IF(AM135&lt;=0,0,IF($A135&lt;=E9,D9,F9))</f>
        <v/>
      </c>
      <c r="AO135" s="32">
        <f>IF(AM135&lt;=0,0,AM135*AN135/DayCount)</f>
        <v/>
      </c>
      <c r="AP135" s="32">
        <f>IF(AM135&lt;=0,0,MIN(AM135+AO135,IF(G9="InterestOnly",AO135,IF(G9="FixedAmount",IF($A135&lt;=E9,H9,I9),IF(OR($A135=1,$A135=E9+1),PMT(AN135/DayCount,MAX(TermMonths-$A135+1,1),-AM135),IF(AP134=0,PMT(AN135/DayCount,MAX(TermMonths-$A135+1,1),-AM135),AP134))))))</f>
        <v/>
      </c>
      <c r="AQ135" s="32">
        <f>IF(OR(AM135&lt;=0,$A135&lt;&gt;J9,J9=0),0,MIN(MAX(0,K9-L9*AM135),MAX(0,AM135-(AP135-AO135))))</f>
        <v/>
      </c>
      <c r="AR135" s="32">
        <f>IF(AM135&lt;=0,0,MIN(AM135,(AP135-AO135)+AQ135))</f>
        <v/>
      </c>
      <c r="AS135" s="32">
        <f>IF(AM135&lt;=0,0,MAX(0,AM135-AR135))</f>
        <v/>
      </c>
    </row>
    <row r="136">
      <c r="A136" s="33" t="n">
        <v>123</v>
      </c>
      <c r="B136" s="34">
        <f>IF(A136&gt;TermMonths,"",EDATE(StartDate,A136-1))</f>
        <v/>
      </c>
      <c r="C136" s="33">
        <f>IF(B136="","",YEAR(B136))</f>
        <v/>
      </c>
      <c r="D136" s="32">
        <f>IF(OR($A136&gt;TermMonths,C4&lt;&gt;"Y"),0,J135)</f>
        <v/>
      </c>
      <c r="E136" s="31">
        <f>IF(D136&lt;=0,0,IF($A136&lt;=E4,D4,F4))</f>
        <v/>
      </c>
      <c r="F136" s="32">
        <f>IF(D136&lt;=0,0,D136*E136/DayCount)</f>
        <v/>
      </c>
      <c r="G136" s="32">
        <f>IF(D136&lt;=0,0,MIN(D136+F136,IF(G4="InterestOnly",F136,IF(G4="FixedAmount",IF($A136&lt;=E4,H4,I4),IF(OR($A136=1,$A136=E4+1),PMT(E136/DayCount,MAX(TermMonths-$A136+1,1),-D136),IF(G135=0,PMT(E136/DayCount,MAX(TermMonths-$A136+1,1),-D136),G135))))))</f>
        <v/>
      </c>
      <c r="H136" s="32">
        <f>IF(OR(D136&lt;=0,$A136&lt;&gt;J4,J4=0),0,MIN(MAX(0,K4-L4*D136),MAX(0,D136-(G136-F136))))</f>
        <v/>
      </c>
      <c r="I136" s="32">
        <f>IF(D136&lt;=0,0,MIN(D136,(G136-F136)+H136))</f>
        <v/>
      </c>
      <c r="J136" s="32">
        <f>IF(D136&lt;=0,0,MAX(0,D136-I136))</f>
        <v/>
      </c>
      <c r="K136" s="32">
        <f>IF(OR($A136&gt;TermMonths,C5&lt;&gt;"Y"),0,Q135)</f>
        <v/>
      </c>
      <c r="L136" s="31">
        <f>IF(K136&lt;=0,0,IF($A136&lt;=E5,D5,F5))</f>
        <v/>
      </c>
      <c r="M136" s="32">
        <f>IF(K136&lt;=0,0,K136*L136/DayCount)</f>
        <v/>
      </c>
      <c r="N136" s="32">
        <f>IF(K136&lt;=0,0,MIN(K136+M136,IF(G5="InterestOnly",M136,IF(G5="FixedAmount",IF($A136&lt;=E5,H5,I5),IF(OR($A136=1,$A136=E5+1),PMT(L136/DayCount,MAX(TermMonths-$A136+1,1),-K136),IF(N135=0,PMT(L136/DayCount,MAX(TermMonths-$A136+1,1),-K136),N135))))))</f>
        <v/>
      </c>
      <c r="O136" s="32">
        <f>IF(OR(K136&lt;=0,$A136&lt;&gt;J5,J5=0),0,MIN(MAX(0,K5-L5*K136),MAX(0,K136-(N136-M136))))</f>
        <v/>
      </c>
      <c r="P136" s="32">
        <f>IF(K136&lt;=0,0,MIN(K136,(N136-M136)+O136))</f>
        <v/>
      </c>
      <c r="Q136" s="32">
        <f>IF(K136&lt;=0,0,MAX(0,K136-P136))</f>
        <v/>
      </c>
      <c r="R136" s="32">
        <f>IF(OR($A136&gt;TermMonths,C6&lt;&gt;"Y"),0,X135)</f>
        <v/>
      </c>
      <c r="S136" s="31">
        <f>IF(R136&lt;=0,0,IF($A136&lt;=E6,D6,F6))</f>
        <v/>
      </c>
      <c r="T136" s="32">
        <f>IF(R136&lt;=0,0,R136*S136/DayCount)</f>
        <v/>
      </c>
      <c r="U136" s="32">
        <f>IF(R136&lt;=0,0,MIN(R136+T136,IF(G6="InterestOnly",T136,IF(G6="FixedAmount",IF($A136&lt;=E6,H6,I6),IF(OR($A136=1,$A136=E6+1),PMT(S136/DayCount,MAX(TermMonths-$A136+1,1),-R136),IF(U135=0,PMT(S136/DayCount,MAX(TermMonths-$A136+1,1),-R136),U135))))))</f>
        <v/>
      </c>
      <c r="V136" s="32">
        <f>IF(OR(R136&lt;=0,$A136&lt;&gt;J6,J6=0),0,MIN(MAX(0,K6-L6*R136),MAX(0,R136-(U136-T136))))</f>
        <v/>
      </c>
      <c r="W136" s="32">
        <f>IF(R136&lt;=0,0,MIN(R136,(U136-T136)+V136))</f>
        <v/>
      </c>
      <c r="X136" s="32">
        <f>IF(R136&lt;=0,0,MAX(0,R136-W136))</f>
        <v/>
      </c>
      <c r="Y136" s="32">
        <f>IF(OR($A136&gt;TermMonths,C7&lt;&gt;"Y"),0,AE135)</f>
        <v/>
      </c>
      <c r="Z136" s="31">
        <f>IF(Y136&lt;=0,0,IF($A136&lt;=E7,D7,F7))</f>
        <v/>
      </c>
      <c r="AA136" s="32">
        <f>IF(Y136&lt;=0,0,Y136*Z136/DayCount)</f>
        <v/>
      </c>
      <c r="AB136" s="32">
        <f>IF(Y136&lt;=0,0,MIN(Y136+AA136,IF(G7="InterestOnly",AA136,IF(G7="FixedAmount",IF($A136&lt;=E7,H7,I7),IF(OR($A136=1,$A136=E7+1),PMT(Z136/DayCount,MAX(TermMonths-$A136+1,1),-Y136),IF(AB135=0,PMT(Z136/DayCount,MAX(TermMonths-$A136+1,1),-Y136),AB135))))))</f>
        <v/>
      </c>
      <c r="AC136" s="32">
        <f>IF(OR(Y136&lt;=0,$A136&lt;&gt;J7,J7=0),0,MIN(MAX(0,K7-L7*Y136),MAX(0,Y136-(AB136-AA136))))</f>
        <v/>
      </c>
      <c r="AD136" s="32">
        <f>IF(Y136&lt;=0,0,MIN(Y136,(AB136-AA136)+AC136))</f>
        <v/>
      </c>
      <c r="AE136" s="32">
        <f>IF(Y136&lt;=0,0,MAX(0,Y136-AD136))</f>
        <v/>
      </c>
      <c r="AF136" s="32">
        <f>IF(OR($A136&gt;TermMonths,C8&lt;&gt;"Y"),0,AL135)</f>
        <v/>
      </c>
      <c r="AG136" s="31">
        <f>IF(AF136&lt;=0,0,IF($A136&lt;=E8,D8,F8))</f>
        <v/>
      </c>
      <c r="AH136" s="32">
        <f>IF(AF136&lt;=0,0,AF136*AG136/DayCount)</f>
        <v/>
      </c>
      <c r="AI136" s="32">
        <f>IF(AF136&lt;=0,0,MIN(AF136+AH136,IF(G8="InterestOnly",AH136,IF(G8="FixedAmount",IF($A136&lt;=E8,H8,I8),IF(OR($A136=1,$A136=E8+1),PMT(AG136/DayCount,MAX(TermMonths-$A136+1,1),-AF136),IF(AI135=0,PMT(AG136/DayCount,MAX(TermMonths-$A136+1,1),-AF136),AI135))))))</f>
        <v/>
      </c>
      <c r="AJ136" s="32">
        <f>IF(OR(AF136&lt;=0,$A136&lt;&gt;J8,J8=0),0,MIN(MAX(0,K8-L8*AF136),MAX(0,AF136-(AI136-AH136))))</f>
        <v/>
      </c>
      <c r="AK136" s="32">
        <f>IF(AF136&lt;=0,0,MIN(AF136,(AI136-AH136)+AJ136))</f>
        <v/>
      </c>
      <c r="AL136" s="32">
        <f>IF(AF136&lt;=0,0,MAX(0,AF136-AK136))</f>
        <v/>
      </c>
      <c r="AM136" s="32">
        <f>IF(OR($A136&gt;TermMonths,C9&lt;&gt;"Y"),0,AS135)</f>
        <v/>
      </c>
      <c r="AN136" s="31">
        <f>IF(AM136&lt;=0,0,IF($A136&lt;=E9,D9,F9))</f>
        <v/>
      </c>
      <c r="AO136" s="32">
        <f>IF(AM136&lt;=0,0,AM136*AN136/DayCount)</f>
        <v/>
      </c>
      <c r="AP136" s="32">
        <f>IF(AM136&lt;=0,0,MIN(AM136+AO136,IF(G9="InterestOnly",AO136,IF(G9="FixedAmount",IF($A136&lt;=E9,H9,I9),IF(OR($A136=1,$A136=E9+1),PMT(AN136/DayCount,MAX(TermMonths-$A136+1,1),-AM136),IF(AP135=0,PMT(AN136/DayCount,MAX(TermMonths-$A136+1,1),-AM136),AP135))))))</f>
        <v/>
      </c>
      <c r="AQ136" s="32">
        <f>IF(OR(AM136&lt;=0,$A136&lt;&gt;J9,J9=0),0,MIN(MAX(0,K9-L9*AM136),MAX(0,AM136-(AP136-AO136))))</f>
        <v/>
      </c>
      <c r="AR136" s="32">
        <f>IF(AM136&lt;=0,0,MIN(AM136,(AP136-AO136)+AQ136))</f>
        <v/>
      </c>
      <c r="AS136" s="32">
        <f>IF(AM136&lt;=0,0,MAX(0,AM136-AR136))</f>
        <v/>
      </c>
    </row>
    <row r="137">
      <c r="A137" s="33" t="n">
        <v>124</v>
      </c>
      <c r="B137" s="34">
        <f>IF(A137&gt;TermMonths,"",EDATE(StartDate,A137-1))</f>
        <v/>
      </c>
      <c r="C137" s="33">
        <f>IF(B137="","",YEAR(B137))</f>
        <v/>
      </c>
      <c r="D137" s="32">
        <f>IF(OR($A137&gt;TermMonths,C4&lt;&gt;"Y"),0,J136)</f>
        <v/>
      </c>
      <c r="E137" s="31">
        <f>IF(D137&lt;=0,0,IF($A137&lt;=E4,D4,F4))</f>
        <v/>
      </c>
      <c r="F137" s="32">
        <f>IF(D137&lt;=0,0,D137*E137/DayCount)</f>
        <v/>
      </c>
      <c r="G137" s="32">
        <f>IF(D137&lt;=0,0,MIN(D137+F137,IF(G4="InterestOnly",F137,IF(G4="FixedAmount",IF($A137&lt;=E4,H4,I4),IF(OR($A137=1,$A137=E4+1),PMT(E137/DayCount,MAX(TermMonths-$A137+1,1),-D137),IF(G136=0,PMT(E137/DayCount,MAX(TermMonths-$A137+1,1),-D137),G136))))))</f>
        <v/>
      </c>
      <c r="H137" s="32">
        <f>IF(OR(D137&lt;=0,$A137&lt;&gt;J4,J4=0),0,MIN(MAX(0,K4-L4*D137),MAX(0,D137-(G137-F137))))</f>
        <v/>
      </c>
      <c r="I137" s="32">
        <f>IF(D137&lt;=0,0,MIN(D137,(G137-F137)+H137))</f>
        <v/>
      </c>
      <c r="J137" s="32">
        <f>IF(D137&lt;=0,0,MAX(0,D137-I137))</f>
        <v/>
      </c>
      <c r="K137" s="32">
        <f>IF(OR($A137&gt;TermMonths,C5&lt;&gt;"Y"),0,Q136)</f>
        <v/>
      </c>
      <c r="L137" s="31">
        <f>IF(K137&lt;=0,0,IF($A137&lt;=E5,D5,F5))</f>
        <v/>
      </c>
      <c r="M137" s="32">
        <f>IF(K137&lt;=0,0,K137*L137/DayCount)</f>
        <v/>
      </c>
      <c r="N137" s="32">
        <f>IF(K137&lt;=0,0,MIN(K137+M137,IF(G5="InterestOnly",M137,IF(G5="FixedAmount",IF($A137&lt;=E5,H5,I5),IF(OR($A137=1,$A137=E5+1),PMT(L137/DayCount,MAX(TermMonths-$A137+1,1),-K137),IF(N136=0,PMT(L137/DayCount,MAX(TermMonths-$A137+1,1),-K137),N136))))))</f>
        <v/>
      </c>
      <c r="O137" s="32">
        <f>IF(OR(K137&lt;=0,$A137&lt;&gt;J5,J5=0),0,MIN(MAX(0,K5-L5*K137),MAX(0,K137-(N137-M137))))</f>
        <v/>
      </c>
      <c r="P137" s="32">
        <f>IF(K137&lt;=0,0,MIN(K137,(N137-M137)+O137))</f>
        <v/>
      </c>
      <c r="Q137" s="32">
        <f>IF(K137&lt;=0,0,MAX(0,K137-P137))</f>
        <v/>
      </c>
      <c r="R137" s="32">
        <f>IF(OR($A137&gt;TermMonths,C6&lt;&gt;"Y"),0,X136)</f>
        <v/>
      </c>
      <c r="S137" s="31">
        <f>IF(R137&lt;=0,0,IF($A137&lt;=E6,D6,F6))</f>
        <v/>
      </c>
      <c r="T137" s="32">
        <f>IF(R137&lt;=0,0,R137*S137/DayCount)</f>
        <v/>
      </c>
      <c r="U137" s="32">
        <f>IF(R137&lt;=0,0,MIN(R137+T137,IF(G6="InterestOnly",T137,IF(G6="FixedAmount",IF($A137&lt;=E6,H6,I6),IF(OR($A137=1,$A137=E6+1),PMT(S137/DayCount,MAX(TermMonths-$A137+1,1),-R137),IF(U136=0,PMT(S137/DayCount,MAX(TermMonths-$A137+1,1),-R137),U136))))))</f>
        <v/>
      </c>
      <c r="V137" s="32">
        <f>IF(OR(R137&lt;=0,$A137&lt;&gt;J6,J6=0),0,MIN(MAX(0,K6-L6*R137),MAX(0,R137-(U137-T137))))</f>
        <v/>
      </c>
      <c r="W137" s="32">
        <f>IF(R137&lt;=0,0,MIN(R137,(U137-T137)+V137))</f>
        <v/>
      </c>
      <c r="X137" s="32">
        <f>IF(R137&lt;=0,0,MAX(0,R137-W137))</f>
        <v/>
      </c>
      <c r="Y137" s="32">
        <f>IF(OR($A137&gt;TermMonths,C7&lt;&gt;"Y"),0,AE136)</f>
        <v/>
      </c>
      <c r="Z137" s="31">
        <f>IF(Y137&lt;=0,0,IF($A137&lt;=E7,D7,F7))</f>
        <v/>
      </c>
      <c r="AA137" s="32">
        <f>IF(Y137&lt;=0,0,Y137*Z137/DayCount)</f>
        <v/>
      </c>
      <c r="AB137" s="32">
        <f>IF(Y137&lt;=0,0,MIN(Y137+AA137,IF(G7="InterestOnly",AA137,IF(G7="FixedAmount",IF($A137&lt;=E7,H7,I7),IF(OR($A137=1,$A137=E7+1),PMT(Z137/DayCount,MAX(TermMonths-$A137+1,1),-Y137),IF(AB136=0,PMT(Z137/DayCount,MAX(TermMonths-$A137+1,1),-Y137),AB136))))))</f>
        <v/>
      </c>
      <c r="AC137" s="32">
        <f>IF(OR(Y137&lt;=0,$A137&lt;&gt;J7,J7=0),0,MIN(MAX(0,K7-L7*Y137),MAX(0,Y137-(AB137-AA137))))</f>
        <v/>
      </c>
      <c r="AD137" s="32">
        <f>IF(Y137&lt;=0,0,MIN(Y137,(AB137-AA137)+AC137))</f>
        <v/>
      </c>
      <c r="AE137" s="32">
        <f>IF(Y137&lt;=0,0,MAX(0,Y137-AD137))</f>
        <v/>
      </c>
      <c r="AF137" s="32">
        <f>IF(OR($A137&gt;TermMonths,C8&lt;&gt;"Y"),0,AL136)</f>
        <v/>
      </c>
      <c r="AG137" s="31">
        <f>IF(AF137&lt;=0,0,IF($A137&lt;=E8,D8,F8))</f>
        <v/>
      </c>
      <c r="AH137" s="32">
        <f>IF(AF137&lt;=0,0,AF137*AG137/DayCount)</f>
        <v/>
      </c>
      <c r="AI137" s="32">
        <f>IF(AF137&lt;=0,0,MIN(AF137+AH137,IF(G8="InterestOnly",AH137,IF(G8="FixedAmount",IF($A137&lt;=E8,H8,I8),IF(OR($A137=1,$A137=E8+1),PMT(AG137/DayCount,MAX(TermMonths-$A137+1,1),-AF137),IF(AI136=0,PMT(AG137/DayCount,MAX(TermMonths-$A137+1,1),-AF137),AI136))))))</f>
        <v/>
      </c>
      <c r="AJ137" s="32">
        <f>IF(OR(AF137&lt;=0,$A137&lt;&gt;J8,J8=0),0,MIN(MAX(0,K8-L8*AF137),MAX(0,AF137-(AI137-AH137))))</f>
        <v/>
      </c>
      <c r="AK137" s="32">
        <f>IF(AF137&lt;=0,0,MIN(AF137,(AI137-AH137)+AJ137))</f>
        <v/>
      </c>
      <c r="AL137" s="32">
        <f>IF(AF137&lt;=0,0,MAX(0,AF137-AK137))</f>
        <v/>
      </c>
      <c r="AM137" s="32">
        <f>IF(OR($A137&gt;TermMonths,C9&lt;&gt;"Y"),0,AS136)</f>
        <v/>
      </c>
      <c r="AN137" s="31">
        <f>IF(AM137&lt;=0,0,IF($A137&lt;=E9,D9,F9))</f>
        <v/>
      </c>
      <c r="AO137" s="32">
        <f>IF(AM137&lt;=0,0,AM137*AN137/DayCount)</f>
        <v/>
      </c>
      <c r="AP137" s="32">
        <f>IF(AM137&lt;=0,0,MIN(AM137+AO137,IF(G9="InterestOnly",AO137,IF(G9="FixedAmount",IF($A137&lt;=E9,H9,I9),IF(OR($A137=1,$A137=E9+1),PMT(AN137/DayCount,MAX(TermMonths-$A137+1,1),-AM137),IF(AP136=0,PMT(AN137/DayCount,MAX(TermMonths-$A137+1,1),-AM137),AP136))))))</f>
        <v/>
      </c>
      <c r="AQ137" s="32">
        <f>IF(OR(AM137&lt;=0,$A137&lt;&gt;J9,J9=0),0,MIN(MAX(0,K9-L9*AM137),MAX(0,AM137-(AP137-AO137))))</f>
        <v/>
      </c>
      <c r="AR137" s="32">
        <f>IF(AM137&lt;=0,0,MIN(AM137,(AP137-AO137)+AQ137))</f>
        <v/>
      </c>
      <c r="AS137" s="32">
        <f>IF(AM137&lt;=0,0,MAX(0,AM137-AR137))</f>
        <v/>
      </c>
    </row>
    <row r="138">
      <c r="A138" s="33" t="n">
        <v>125</v>
      </c>
      <c r="B138" s="34">
        <f>IF(A138&gt;TermMonths,"",EDATE(StartDate,A138-1))</f>
        <v/>
      </c>
      <c r="C138" s="33">
        <f>IF(B138="","",YEAR(B138))</f>
        <v/>
      </c>
      <c r="D138" s="32">
        <f>IF(OR($A138&gt;TermMonths,C4&lt;&gt;"Y"),0,J137)</f>
        <v/>
      </c>
      <c r="E138" s="31">
        <f>IF(D138&lt;=0,0,IF($A138&lt;=E4,D4,F4))</f>
        <v/>
      </c>
      <c r="F138" s="32">
        <f>IF(D138&lt;=0,0,D138*E138/DayCount)</f>
        <v/>
      </c>
      <c r="G138" s="32">
        <f>IF(D138&lt;=0,0,MIN(D138+F138,IF(G4="InterestOnly",F138,IF(G4="FixedAmount",IF($A138&lt;=E4,H4,I4),IF(OR($A138=1,$A138=E4+1),PMT(E138/DayCount,MAX(TermMonths-$A138+1,1),-D138),IF(G137=0,PMT(E138/DayCount,MAX(TermMonths-$A138+1,1),-D138),G137))))))</f>
        <v/>
      </c>
      <c r="H138" s="32">
        <f>IF(OR(D138&lt;=0,$A138&lt;&gt;J4,J4=0),0,MIN(MAX(0,K4-L4*D138),MAX(0,D138-(G138-F138))))</f>
        <v/>
      </c>
      <c r="I138" s="32">
        <f>IF(D138&lt;=0,0,MIN(D138,(G138-F138)+H138))</f>
        <v/>
      </c>
      <c r="J138" s="32">
        <f>IF(D138&lt;=0,0,MAX(0,D138-I138))</f>
        <v/>
      </c>
      <c r="K138" s="32">
        <f>IF(OR($A138&gt;TermMonths,C5&lt;&gt;"Y"),0,Q137)</f>
        <v/>
      </c>
      <c r="L138" s="31">
        <f>IF(K138&lt;=0,0,IF($A138&lt;=E5,D5,F5))</f>
        <v/>
      </c>
      <c r="M138" s="32">
        <f>IF(K138&lt;=0,0,K138*L138/DayCount)</f>
        <v/>
      </c>
      <c r="N138" s="32">
        <f>IF(K138&lt;=0,0,MIN(K138+M138,IF(G5="InterestOnly",M138,IF(G5="FixedAmount",IF($A138&lt;=E5,H5,I5),IF(OR($A138=1,$A138=E5+1),PMT(L138/DayCount,MAX(TermMonths-$A138+1,1),-K138),IF(N137=0,PMT(L138/DayCount,MAX(TermMonths-$A138+1,1),-K138),N137))))))</f>
        <v/>
      </c>
      <c r="O138" s="32">
        <f>IF(OR(K138&lt;=0,$A138&lt;&gt;J5,J5=0),0,MIN(MAX(0,K5-L5*K138),MAX(0,K138-(N138-M138))))</f>
        <v/>
      </c>
      <c r="P138" s="32">
        <f>IF(K138&lt;=0,0,MIN(K138,(N138-M138)+O138))</f>
        <v/>
      </c>
      <c r="Q138" s="32">
        <f>IF(K138&lt;=0,0,MAX(0,K138-P138))</f>
        <v/>
      </c>
      <c r="R138" s="32">
        <f>IF(OR($A138&gt;TermMonths,C6&lt;&gt;"Y"),0,X137)</f>
        <v/>
      </c>
      <c r="S138" s="31">
        <f>IF(R138&lt;=0,0,IF($A138&lt;=E6,D6,F6))</f>
        <v/>
      </c>
      <c r="T138" s="32">
        <f>IF(R138&lt;=0,0,R138*S138/DayCount)</f>
        <v/>
      </c>
      <c r="U138" s="32">
        <f>IF(R138&lt;=0,0,MIN(R138+T138,IF(G6="InterestOnly",T138,IF(G6="FixedAmount",IF($A138&lt;=E6,H6,I6),IF(OR($A138=1,$A138=E6+1),PMT(S138/DayCount,MAX(TermMonths-$A138+1,1),-R138),IF(U137=0,PMT(S138/DayCount,MAX(TermMonths-$A138+1,1),-R138),U137))))))</f>
        <v/>
      </c>
      <c r="V138" s="32">
        <f>IF(OR(R138&lt;=0,$A138&lt;&gt;J6,J6=0),0,MIN(MAX(0,K6-L6*R138),MAX(0,R138-(U138-T138))))</f>
        <v/>
      </c>
      <c r="W138" s="32">
        <f>IF(R138&lt;=0,0,MIN(R138,(U138-T138)+V138))</f>
        <v/>
      </c>
      <c r="X138" s="32">
        <f>IF(R138&lt;=0,0,MAX(0,R138-W138))</f>
        <v/>
      </c>
      <c r="Y138" s="32">
        <f>IF(OR($A138&gt;TermMonths,C7&lt;&gt;"Y"),0,AE137)</f>
        <v/>
      </c>
      <c r="Z138" s="31">
        <f>IF(Y138&lt;=0,0,IF($A138&lt;=E7,D7,F7))</f>
        <v/>
      </c>
      <c r="AA138" s="32">
        <f>IF(Y138&lt;=0,0,Y138*Z138/DayCount)</f>
        <v/>
      </c>
      <c r="AB138" s="32">
        <f>IF(Y138&lt;=0,0,MIN(Y138+AA138,IF(G7="InterestOnly",AA138,IF(G7="FixedAmount",IF($A138&lt;=E7,H7,I7),IF(OR($A138=1,$A138=E7+1),PMT(Z138/DayCount,MAX(TermMonths-$A138+1,1),-Y138),IF(AB137=0,PMT(Z138/DayCount,MAX(TermMonths-$A138+1,1),-Y138),AB137))))))</f>
        <v/>
      </c>
      <c r="AC138" s="32">
        <f>IF(OR(Y138&lt;=0,$A138&lt;&gt;J7,J7=0),0,MIN(MAX(0,K7-L7*Y138),MAX(0,Y138-(AB138-AA138))))</f>
        <v/>
      </c>
      <c r="AD138" s="32">
        <f>IF(Y138&lt;=0,0,MIN(Y138,(AB138-AA138)+AC138))</f>
        <v/>
      </c>
      <c r="AE138" s="32">
        <f>IF(Y138&lt;=0,0,MAX(0,Y138-AD138))</f>
        <v/>
      </c>
      <c r="AF138" s="32">
        <f>IF(OR($A138&gt;TermMonths,C8&lt;&gt;"Y"),0,AL137)</f>
        <v/>
      </c>
      <c r="AG138" s="31">
        <f>IF(AF138&lt;=0,0,IF($A138&lt;=E8,D8,F8))</f>
        <v/>
      </c>
      <c r="AH138" s="32">
        <f>IF(AF138&lt;=0,0,AF138*AG138/DayCount)</f>
        <v/>
      </c>
      <c r="AI138" s="32">
        <f>IF(AF138&lt;=0,0,MIN(AF138+AH138,IF(G8="InterestOnly",AH138,IF(G8="FixedAmount",IF($A138&lt;=E8,H8,I8),IF(OR($A138=1,$A138=E8+1),PMT(AG138/DayCount,MAX(TermMonths-$A138+1,1),-AF138),IF(AI137=0,PMT(AG138/DayCount,MAX(TermMonths-$A138+1,1),-AF138),AI137))))))</f>
        <v/>
      </c>
      <c r="AJ138" s="32">
        <f>IF(OR(AF138&lt;=0,$A138&lt;&gt;J8,J8=0),0,MIN(MAX(0,K8-L8*AF138),MAX(0,AF138-(AI138-AH138))))</f>
        <v/>
      </c>
      <c r="AK138" s="32">
        <f>IF(AF138&lt;=0,0,MIN(AF138,(AI138-AH138)+AJ138))</f>
        <v/>
      </c>
      <c r="AL138" s="32">
        <f>IF(AF138&lt;=0,0,MAX(0,AF138-AK138))</f>
        <v/>
      </c>
      <c r="AM138" s="32">
        <f>IF(OR($A138&gt;TermMonths,C9&lt;&gt;"Y"),0,AS137)</f>
        <v/>
      </c>
      <c r="AN138" s="31">
        <f>IF(AM138&lt;=0,0,IF($A138&lt;=E9,D9,F9))</f>
        <v/>
      </c>
      <c r="AO138" s="32">
        <f>IF(AM138&lt;=0,0,AM138*AN138/DayCount)</f>
        <v/>
      </c>
      <c r="AP138" s="32">
        <f>IF(AM138&lt;=0,0,MIN(AM138+AO138,IF(G9="InterestOnly",AO138,IF(G9="FixedAmount",IF($A138&lt;=E9,H9,I9),IF(OR($A138=1,$A138=E9+1),PMT(AN138/DayCount,MAX(TermMonths-$A138+1,1),-AM138),IF(AP137=0,PMT(AN138/DayCount,MAX(TermMonths-$A138+1,1),-AM138),AP137))))))</f>
        <v/>
      </c>
      <c r="AQ138" s="32">
        <f>IF(OR(AM138&lt;=0,$A138&lt;&gt;J9,J9=0),0,MIN(MAX(0,K9-L9*AM138),MAX(0,AM138-(AP138-AO138))))</f>
        <v/>
      </c>
      <c r="AR138" s="32">
        <f>IF(AM138&lt;=0,0,MIN(AM138,(AP138-AO138)+AQ138))</f>
        <v/>
      </c>
      <c r="AS138" s="32">
        <f>IF(AM138&lt;=0,0,MAX(0,AM138-AR138))</f>
        <v/>
      </c>
    </row>
    <row r="139">
      <c r="A139" s="33" t="n">
        <v>126</v>
      </c>
      <c r="B139" s="34">
        <f>IF(A139&gt;TermMonths,"",EDATE(StartDate,A139-1))</f>
        <v/>
      </c>
      <c r="C139" s="33">
        <f>IF(B139="","",YEAR(B139))</f>
        <v/>
      </c>
      <c r="D139" s="32">
        <f>IF(OR($A139&gt;TermMonths,C4&lt;&gt;"Y"),0,J138)</f>
        <v/>
      </c>
      <c r="E139" s="31">
        <f>IF(D139&lt;=0,0,IF($A139&lt;=E4,D4,F4))</f>
        <v/>
      </c>
      <c r="F139" s="32">
        <f>IF(D139&lt;=0,0,D139*E139/DayCount)</f>
        <v/>
      </c>
      <c r="G139" s="32">
        <f>IF(D139&lt;=0,0,MIN(D139+F139,IF(G4="InterestOnly",F139,IF(G4="FixedAmount",IF($A139&lt;=E4,H4,I4),IF(OR($A139=1,$A139=E4+1),PMT(E139/DayCount,MAX(TermMonths-$A139+1,1),-D139),IF(G138=0,PMT(E139/DayCount,MAX(TermMonths-$A139+1,1),-D139),G138))))))</f>
        <v/>
      </c>
      <c r="H139" s="32">
        <f>IF(OR(D139&lt;=0,$A139&lt;&gt;J4,J4=0),0,MIN(MAX(0,K4-L4*D139),MAX(0,D139-(G139-F139))))</f>
        <v/>
      </c>
      <c r="I139" s="32">
        <f>IF(D139&lt;=0,0,MIN(D139,(G139-F139)+H139))</f>
        <v/>
      </c>
      <c r="J139" s="32">
        <f>IF(D139&lt;=0,0,MAX(0,D139-I139))</f>
        <v/>
      </c>
      <c r="K139" s="32">
        <f>IF(OR($A139&gt;TermMonths,C5&lt;&gt;"Y"),0,Q138)</f>
        <v/>
      </c>
      <c r="L139" s="31">
        <f>IF(K139&lt;=0,0,IF($A139&lt;=E5,D5,F5))</f>
        <v/>
      </c>
      <c r="M139" s="32">
        <f>IF(K139&lt;=0,0,K139*L139/DayCount)</f>
        <v/>
      </c>
      <c r="N139" s="32">
        <f>IF(K139&lt;=0,0,MIN(K139+M139,IF(G5="InterestOnly",M139,IF(G5="FixedAmount",IF($A139&lt;=E5,H5,I5),IF(OR($A139=1,$A139=E5+1),PMT(L139/DayCount,MAX(TermMonths-$A139+1,1),-K139),IF(N138=0,PMT(L139/DayCount,MAX(TermMonths-$A139+1,1),-K139),N138))))))</f>
        <v/>
      </c>
      <c r="O139" s="32">
        <f>IF(OR(K139&lt;=0,$A139&lt;&gt;J5,J5=0),0,MIN(MAX(0,K5-L5*K139),MAX(0,K139-(N139-M139))))</f>
        <v/>
      </c>
      <c r="P139" s="32">
        <f>IF(K139&lt;=0,0,MIN(K139,(N139-M139)+O139))</f>
        <v/>
      </c>
      <c r="Q139" s="32">
        <f>IF(K139&lt;=0,0,MAX(0,K139-P139))</f>
        <v/>
      </c>
      <c r="R139" s="32">
        <f>IF(OR($A139&gt;TermMonths,C6&lt;&gt;"Y"),0,X138)</f>
        <v/>
      </c>
      <c r="S139" s="31">
        <f>IF(R139&lt;=0,0,IF($A139&lt;=E6,D6,F6))</f>
        <v/>
      </c>
      <c r="T139" s="32">
        <f>IF(R139&lt;=0,0,R139*S139/DayCount)</f>
        <v/>
      </c>
      <c r="U139" s="32">
        <f>IF(R139&lt;=0,0,MIN(R139+T139,IF(G6="InterestOnly",T139,IF(G6="FixedAmount",IF($A139&lt;=E6,H6,I6),IF(OR($A139=1,$A139=E6+1),PMT(S139/DayCount,MAX(TermMonths-$A139+1,1),-R139),IF(U138=0,PMT(S139/DayCount,MAX(TermMonths-$A139+1,1),-R139),U138))))))</f>
        <v/>
      </c>
      <c r="V139" s="32">
        <f>IF(OR(R139&lt;=0,$A139&lt;&gt;J6,J6=0),0,MIN(MAX(0,K6-L6*R139),MAX(0,R139-(U139-T139))))</f>
        <v/>
      </c>
      <c r="W139" s="32">
        <f>IF(R139&lt;=0,0,MIN(R139,(U139-T139)+V139))</f>
        <v/>
      </c>
      <c r="X139" s="32">
        <f>IF(R139&lt;=0,0,MAX(0,R139-W139))</f>
        <v/>
      </c>
      <c r="Y139" s="32">
        <f>IF(OR($A139&gt;TermMonths,C7&lt;&gt;"Y"),0,AE138)</f>
        <v/>
      </c>
      <c r="Z139" s="31">
        <f>IF(Y139&lt;=0,0,IF($A139&lt;=E7,D7,F7))</f>
        <v/>
      </c>
      <c r="AA139" s="32">
        <f>IF(Y139&lt;=0,0,Y139*Z139/DayCount)</f>
        <v/>
      </c>
      <c r="AB139" s="32">
        <f>IF(Y139&lt;=0,0,MIN(Y139+AA139,IF(G7="InterestOnly",AA139,IF(G7="FixedAmount",IF($A139&lt;=E7,H7,I7),IF(OR($A139=1,$A139=E7+1),PMT(Z139/DayCount,MAX(TermMonths-$A139+1,1),-Y139),IF(AB138=0,PMT(Z139/DayCount,MAX(TermMonths-$A139+1,1),-Y139),AB138))))))</f>
        <v/>
      </c>
      <c r="AC139" s="32">
        <f>IF(OR(Y139&lt;=0,$A139&lt;&gt;J7,J7=0),0,MIN(MAX(0,K7-L7*Y139),MAX(0,Y139-(AB139-AA139))))</f>
        <v/>
      </c>
      <c r="AD139" s="32">
        <f>IF(Y139&lt;=0,0,MIN(Y139,(AB139-AA139)+AC139))</f>
        <v/>
      </c>
      <c r="AE139" s="32">
        <f>IF(Y139&lt;=0,0,MAX(0,Y139-AD139))</f>
        <v/>
      </c>
      <c r="AF139" s="32">
        <f>IF(OR($A139&gt;TermMonths,C8&lt;&gt;"Y"),0,AL138)</f>
        <v/>
      </c>
      <c r="AG139" s="31">
        <f>IF(AF139&lt;=0,0,IF($A139&lt;=E8,D8,F8))</f>
        <v/>
      </c>
      <c r="AH139" s="32">
        <f>IF(AF139&lt;=0,0,AF139*AG139/DayCount)</f>
        <v/>
      </c>
      <c r="AI139" s="32">
        <f>IF(AF139&lt;=0,0,MIN(AF139+AH139,IF(G8="InterestOnly",AH139,IF(G8="FixedAmount",IF($A139&lt;=E8,H8,I8),IF(OR($A139=1,$A139=E8+1),PMT(AG139/DayCount,MAX(TermMonths-$A139+1,1),-AF139),IF(AI138=0,PMT(AG139/DayCount,MAX(TermMonths-$A139+1,1),-AF139),AI138))))))</f>
        <v/>
      </c>
      <c r="AJ139" s="32">
        <f>IF(OR(AF139&lt;=0,$A139&lt;&gt;J8,J8=0),0,MIN(MAX(0,K8-L8*AF139),MAX(0,AF139-(AI139-AH139))))</f>
        <v/>
      </c>
      <c r="AK139" s="32">
        <f>IF(AF139&lt;=0,0,MIN(AF139,(AI139-AH139)+AJ139))</f>
        <v/>
      </c>
      <c r="AL139" s="32">
        <f>IF(AF139&lt;=0,0,MAX(0,AF139-AK139))</f>
        <v/>
      </c>
      <c r="AM139" s="32">
        <f>IF(OR($A139&gt;TermMonths,C9&lt;&gt;"Y"),0,AS138)</f>
        <v/>
      </c>
      <c r="AN139" s="31">
        <f>IF(AM139&lt;=0,0,IF($A139&lt;=E9,D9,F9))</f>
        <v/>
      </c>
      <c r="AO139" s="32">
        <f>IF(AM139&lt;=0,0,AM139*AN139/DayCount)</f>
        <v/>
      </c>
      <c r="AP139" s="32">
        <f>IF(AM139&lt;=0,0,MIN(AM139+AO139,IF(G9="InterestOnly",AO139,IF(G9="FixedAmount",IF($A139&lt;=E9,H9,I9),IF(OR($A139=1,$A139=E9+1),PMT(AN139/DayCount,MAX(TermMonths-$A139+1,1),-AM139),IF(AP138=0,PMT(AN139/DayCount,MAX(TermMonths-$A139+1,1),-AM139),AP138))))))</f>
        <v/>
      </c>
      <c r="AQ139" s="32">
        <f>IF(OR(AM139&lt;=0,$A139&lt;&gt;J9,J9=0),0,MIN(MAX(0,K9-L9*AM139),MAX(0,AM139-(AP139-AO139))))</f>
        <v/>
      </c>
      <c r="AR139" s="32">
        <f>IF(AM139&lt;=0,0,MIN(AM139,(AP139-AO139)+AQ139))</f>
        <v/>
      </c>
      <c r="AS139" s="32">
        <f>IF(AM139&lt;=0,0,MAX(0,AM139-AR139))</f>
        <v/>
      </c>
    </row>
    <row r="140">
      <c r="A140" s="33" t="n">
        <v>127</v>
      </c>
      <c r="B140" s="34">
        <f>IF(A140&gt;TermMonths,"",EDATE(StartDate,A140-1))</f>
        <v/>
      </c>
      <c r="C140" s="33">
        <f>IF(B140="","",YEAR(B140))</f>
        <v/>
      </c>
      <c r="D140" s="32">
        <f>IF(OR($A140&gt;TermMonths,C4&lt;&gt;"Y"),0,J139)</f>
        <v/>
      </c>
      <c r="E140" s="31">
        <f>IF(D140&lt;=0,0,IF($A140&lt;=E4,D4,F4))</f>
        <v/>
      </c>
      <c r="F140" s="32">
        <f>IF(D140&lt;=0,0,D140*E140/DayCount)</f>
        <v/>
      </c>
      <c r="G140" s="32">
        <f>IF(D140&lt;=0,0,MIN(D140+F140,IF(G4="InterestOnly",F140,IF(G4="FixedAmount",IF($A140&lt;=E4,H4,I4),IF(OR($A140=1,$A140=E4+1),PMT(E140/DayCount,MAX(TermMonths-$A140+1,1),-D140),IF(G139=0,PMT(E140/DayCount,MAX(TermMonths-$A140+1,1),-D140),G139))))))</f>
        <v/>
      </c>
      <c r="H140" s="32">
        <f>IF(OR(D140&lt;=0,$A140&lt;&gt;J4,J4=0),0,MIN(MAX(0,K4-L4*D140),MAX(0,D140-(G140-F140))))</f>
        <v/>
      </c>
      <c r="I140" s="32">
        <f>IF(D140&lt;=0,0,MIN(D140,(G140-F140)+H140))</f>
        <v/>
      </c>
      <c r="J140" s="32">
        <f>IF(D140&lt;=0,0,MAX(0,D140-I140))</f>
        <v/>
      </c>
      <c r="K140" s="32">
        <f>IF(OR($A140&gt;TermMonths,C5&lt;&gt;"Y"),0,Q139)</f>
        <v/>
      </c>
      <c r="L140" s="31">
        <f>IF(K140&lt;=0,0,IF($A140&lt;=E5,D5,F5))</f>
        <v/>
      </c>
      <c r="M140" s="32">
        <f>IF(K140&lt;=0,0,K140*L140/DayCount)</f>
        <v/>
      </c>
      <c r="N140" s="32">
        <f>IF(K140&lt;=0,0,MIN(K140+M140,IF(G5="InterestOnly",M140,IF(G5="FixedAmount",IF($A140&lt;=E5,H5,I5),IF(OR($A140=1,$A140=E5+1),PMT(L140/DayCount,MAX(TermMonths-$A140+1,1),-K140),IF(N139=0,PMT(L140/DayCount,MAX(TermMonths-$A140+1,1),-K140),N139))))))</f>
        <v/>
      </c>
      <c r="O140" s="32">
        <f>IF(OR(K140&lt;=0,$A140&lt;&gt;J5,J5=0),0,MIN(MAX(0,K5-L5*K140),MAX(0,K140-(N140-M140))))</f>
        <v/>
      </c>
      <c r="P140" s="32">
        <f>IF(K140&lt;=0,0,MIN(K140,(N140-M140)+O140))</f>
        <v/>
      </c>
      <c r="Q140" s="32">
        <f>IF(K140&lt;=0,0,MAX(0,K140-P140))</f>
        <v/>
      </c>
      <c r="R140" s="32">
        <f>IF(OR($A140&gt;TermMonths,C6&lt;&gt;"Y"),0,X139)</f>
        <v/>
      </c>
      <c r="S140" s="31">
        <f>IF(R140&lt;=0,0,IF($A140&lt;=E6,D6,F6))</f>
        <v/>
      </c>
      <c r="T140" s="32">
        <f>IF(R140&lt;=0,0,R140*S140/DayCount)</f>
        <v/>
      </c>
      <c r="U140" s="32">
        <f>IF(R140&lt;=0,0,MIN(R140+T140,IF(G6="InterestOnly",T140,IF(G6="FixedAmount",IF($A140&lt;=E6,H6,I6),IF(OR($A140=1,$A140=E6+1),PMT(S140/DayCount,MAX(TermMonths-$A140+1,1),-R140),IF(U139=0,PMT(S140/DayCount,MAX(TermMonths-$A140+1,1),-R140),U139))))))</f>
        <v/>
      </c>
      <c r="V140" s="32">
        <f>IF(OR(R140&lt;=0,$A140&lt;&gt;J6,J6=0),0,MIN(MAX(0,K6-L6*R140),MAX(0,R140-(U140-T140))))</f>
        <v/>
      </c>
      <c r="W140" s="32">
        <f>IF(R140&lt;=0,0,MIN(R140,(U140-T140)+V140))</f>
        <v/>
      </c>
      <c r="X140" s="32">
        <f>IF(R140&lt;=0,0,MAX(0,R140-W140))</f>
        <v/>
      </c>
      <c r="Y140" s="32">
        <f>IF(OR($A140&gt;TermMonths,C7&lt;&gt;"Y"),0,AE139)</f>
        <v/>
      </c>
      <c r="Z140" s="31">
        <f>IF(Y140&lt;=0,0,IF($A140&lt;=E7,D7,F7))</f>
        <v/>
      </c>
      <c r="AA140" s="32">
        <f>IF(Y140&lt;=0,0,Y140*Z140/DayCount)</f>
        <v/>
      </c>
      <c r="AB140" s="32">
        <f>IF(Y140&lt;=0,0,MIN(Y140+AA140,IF(G7="InterestOnly",AA140,IF(G7="FixedAmount",IF($A140&lt;=E7,H7,I7),IF(OR($A140=1,$A140=E7+1),PMT(Z140/DayCount,MAX(TermMonths-$A140+1,1),-Y140),IF(AB139=0,PMT(Z140/DayCount,MAX(TermMonths-$A140+1,1),-Y140),AB139))))))</f>
        <v/>
      </c>
      <c r="AC140" s="32">
        <f>IF(OR(Y140&lt;=0,$A140&lt;&gt;J7,J7=0),0,MIN(MAX(0,K7-L7*Y140),MAX(0,Y140-(AB140-AA140))))</f>
        <v/>
      </c>
      <c r="AD140" s="32">
        <f>IF(Y140&lt;=0,0,MIN(Y140,(AB140-AA140)+AC140))</f>
        <v/>
      </c>
      <c r="AE140" s="32">
        <f>IF(Y140&lt;=0,0,MAX(0,Y140-AD140))</f>
        <v/>
      </c>
      <c r="AF140" s="32">
        <f>IF(OR($A140&gt;TermMonths,C8&lt;&gt;"Y"),0,AL139)</f>
        <v/>
      </c>
      <c r="AG140" s="31">
        <f>IF(AF140&lt;=0,0,IF($A140&lt;=E8,D8,F8))</f>
        <v/>
      </c>
      <c r="AH140" s="32">
        <f>IF(AF140&lt;=0,0,AF140*AG140/DayCount)</f>
        <v/>
      </c>
      <c r="AI140" s="32">
        <f>IF(AF140&lt;=0,0,MIN(AF140+AH140,IF(G8="InterestOnly",AH140,IF(G8="FixedAmount",IF($A140&lt;=E8,H8,I8),IF(OR($A140=1,$A140=E8+1),PMT(AG140/DayCount,MAX(TermMonths-$A140+1,1),-AF140),IF(AI139=0,PMT(AG140/DayCount,MAX(TermMonths-$A140+1,1),-AF140),AI139))))))</f>
        <v/>
      </c>
      <c r="AJ140" s="32">
        <f>IF(OR(AF140&lt;=0,$A140&lt;&gt;J8,J8=0),0,MIN(MAX(0,K8-L8*AF140),MAX(0,AF140-(AI140-AH140))))</f>
        <v/>
      </c>
      <c r="AK140" s="32">
        <f>IF(AF140&lt;=0,0,MIN(AF140,(AI140-AH140)+AJ140))</f>
        <v/>
      </c>
      <c r="AL140" s="32">
        <f>IF(AF140&lt;=0,0,MAX(0,AF140-AK140))</f>
        <v/>
      </c>
      <c r="AM140" s="32">
        <f>IF(OR($A140&gt;TermMonths,C9&lt;&gt;"Y"),0,AS139)</f>
        <v/>
      </c>
      <c r="AN140" s="31">
        <f>IF(AM140&lt;=0,0,IF($A140&lt;=E9,D9,F9))</f>
        <v/>
      </c>
      <c r="AO140" s="32">
        <f>IF(AM140&lt;=0,0,AM140*AN140/DayCount)</f>
        <v/>
      </c>
      <c r="AP140" s="32">
        <f>IF(AM140&lt;=0,0,MIN(AM140+AO140,IF(G9="InterestOnly",AO140,IF(G9="FixedAmount",IF($A140&lt;=E9,H9,I9),IF(OR($A140=1,$A140=E9+1),PMT(AN140/DayCount,MAX(TermMonths-$A140+1,1),-AM140),IF(AP139=0,PMT(AN140/DayCount,MAX(TermMonths-$A140+1,1),-AM140),AP139))))))</f>
        <v/>
      </c>
      <c r="AQ140" s="32">
        <f>IF(OR(AM140&lt;=0,$A140&lt;&gt;J9,J9=0),0,MIN(MAX(0,K9-L9*AM140),MAX(0,AM140-(AP140-AO140))))</f>
        <v/>
      </c>
      <c r="AR140" s="32">
        <f>IF(AM140&lt;=0,0,MIN(AM140,(AP140-AO140)+AQ140))</f>
        <v/>
      </c>
      <c r="AS140" s="32">
        <f>IF(AM140&lt;=0,0,MAX(0,AM140-AR140))</f>
        <v/>
      </c>
    </row>
    <row r="141">
      <c r="A141" s="33" t="n">
        <v>128</v>
      </c>
      <c r="B141" s="34">
        <f>IF(A141&gt;TermMonths,"",EDATE(StartDate,A141-1))</f>
        <v/>
      </c>
      <c r="C141" s="33">
        <f>IF(B141="","",YEAR(B141))</f>
        <v/>
      </c>
      <c r="D141" s="32">
        <f>IF(OR($A141&gt;TermMonths,C4&lt;&gt;"Y"),0,J140)</f>
        <v/>
      </c>
      <c r="E141" s="31">
        <f>IF(D141&lt;=0,0,IF($A141&lt;=E4,D4,F4))</f>
        <v/>
      </c>
      <c r="F141" s="32">
        <f>IF(D141&lt;=0,0,D141*E141/DayCount)</f>
        <v/>
      </c>
      <c r="G141" s="32">
        <f>IF(D141&lt;=0,0,MIN(D141+F141,IF(G4="InterestOnly",F141,IF(G4="FixedAmount",IF($A141&lt;=E4,H4,I4),IF(OR($A141=1,$A141=E4+1),PMT(E141/DayCount,MAX(TermMonths-$A141+1,1),-D141),IF(G140=0,PMT(E141/DayCount,MAX(TermMonths-$A141+1,1),-D141),G140))))))</f>
        <v/>
      </c>
      <c r="H141" s="32">
        <f>IF(OR(D141&lt;=0,$A141&lt;&gt;J4,J4=0),0,MIN(MAX(0,K4-L4*D141),MAX(0,D141-(G141-F141))))</f>
        <v/>
      </c>
      <c r="I141" s="32">
        <f>IF(D141&lt;=0,0,MIN(D141,(G141-F141)+H141))</f>
        <v/>
      </c>
      <c r="J141" s="32">
        <f>IF(D141&lt;=0,0,MAX(0,D141-I141))</f>
        <v/>
      </c>
      <c r="K141" s="32">
        <f>IF(OR($A141&gt;TermMonths,C5&lt;&gt;"Y"),0,Q140)</f>
        <v/>
      </c>
      <c r="L141" s="31">
        <f>IF(K141&lt;=0,0,IF($A141&lt;=E5,D5,F5))</f>
        <v/>
      </c>
      <c r="M141" s="32">
        <f>IF(K141&lt;=0,0,K141*L141/DayCount)</f>
        <v/>
      </c>
      <c r="N141" s="32">
        <f>IF(K141&lt;=0,0,MIN(K141+M141,IF(G5="InterestOnly",M141,IF(G5="FixedAmount",IF($A141&lt;=E5,H5,I5),IF(OR($A141=1,$A141=E5+1),PMT(L141/DayCount,MAX(TermMonths-$A141+1,1),-K141),IF(N140=0,PMT(L141/DayCount,MAX(TermMonths-$A141+1,1),-K141),N140))))))</f>
        <v/>
      </c>
      <c r="O141" s="32">
        <f>IF(OR(K141&lt;=0,$A141&lt;&gt;J5,J5=0),0,MIN(MAX(0,K5-L5*K141),MAX(0,K141-(N141-M141))))</f>
        <v/>
      </c>
      <c r="P141" s="32">
        <f>IF(K141&lt;=0,0,MIN(K141,(N141-M141)+O141))</f>
        <v/>
      </c>
      <c r="Q141" s="32">
        <f>IF(K141&lt;=0,0,MAX(0,K141-P141))</f>
        <v/>
      </c>
      <c r="R141" s="32">
        <f>IF(OR($A141&gt;TermMonths,C6&lt;&gt;"Y"),0,X140)</f>
        <v/>
      </c>
      <c r="S141" s="31">
        <f>IF(R141&lt;=0,0,IF($A141&lt;=E6,D6,F6))</f>
        <v/>
      </c>
      <c r="T141" s="32">
        <f>IF(R141&lt;=0,0,R141*S141/DayCount)</f>
        <v/>
      </c>
      <c r="U141" s="32">
        <f>IF(R141&lt;=0,0,MIN(R141+T141,IF(G6="InterestOnly",T141,IF(G6="FixedAmount",IF($A141&lt;=E6,H6,I6),IF(OR($A141=1,$A141=E6+1),PMT(S141/DayCount,MAX(TermMonths-$A141+1,1),-R141),IF(U140=0,PMT(S141/DayCount,MAX(TermMonths-$A141+1,1),-R141),U140))))))</f>
        <v/>
      </c>
      <c r="V141" s="32">
        <f>IF(OR(R141&lt;=0,$A141&lt;&gt;J6,J6=0),0,MIN(MAX(0,K6-L6*R141),MAX(0,R141-(U141-T141))))</f>
        <v/>
      </c>
      <c r="W141" s="32">
        <f>IF(R141&lt;=0,0,MIN(R141,(U141-T141)+V141))</f>
        <v/>
      </c>
      <c r="X141" s="32">
        <f>IF(R141&lt;=0,0,MAX(0,R141-W141))</f>
        <v/>
      </c>
      <c r="Y141" s="32">
        <f>IF(OR($A141&gt;TermMonths,C7&lt;&gt;"Y"),0,AE140)</f>
        <v/>
      </c>
      <c r="Z141" s="31">
        <f>IF(Y141&lt;=0,0,IF($A141&lt;=E7,D7,F7))</f>
        <v/>
      </c>
      <c r="AA141" s="32">
        <f>IF(Y141&lt;=0,0,Y141*Z141/DayCount)</f>
        <v/>
      </c>
      <c r="AB141" s="32">
        <f>IF(Y141&lt;=0,0,MIN(Y141+AA141,IF(G7="InterestOnly",AA141,IF(G7="FixedAmount",IF($A141&lt;=E7,H7,I7),IF(OR($A141=1,$A141=E7+1),PMT(Z141/DayCount,MAX(TermMonths-$A141+1,1),-Y141),IF(AB140=0,PMT(Z141/DayCount,MAX(TermMonths-$A141+1,1),-Y141),AB140))))))</f>
        <v/>
      </c>
      <c r="AC141" s="32">
        <f>IF(OR(Y141&lt;=0,$A141&lt;&gt;J7,J7=0),0,MIN(MAX(0,K7-L7*Y141),MAX(0,Y141-(AB141-AA141))))</f>
        <v/>
      </c>
      <c r="AD141" s="32">
        <f>IF(Y141&lt;=0,0,MIN(Y141,(AB141-AA141)+AC141))</f>
        <v/>
      </c>
      <c r="AE141" s="32">
        <f>IF(Y141&lt;=0,0,MAX(0,Y141-AD141))</f>
        <v/>
      </c>
      <c r="AF141" s="32">
        <f>IF(OR($A141&gt;TermMonths,C8&lt;&gt;"Y"),0,AL140)</f>
        <v/>
      </c>
      <c r="AG141" s="31">
        <f>IF(AF141&lt;=0,0,IF($A141&lt;=E8,D8,F8))</f>
        <v/>
      </c>
      <c r="AH141" s="32">
        <f>IF(AF141&lt;=0,0,AF141*AG141/DayCount)</f>
        <v/>
      </c>
      <c r="AI141" s="32">
        <f>IF(AF141&lt;=0,0,MIN(AF141+AH141,IF(G8="InterestOnly",AH141,IF(G8="FixedAmount",IF($A141&lt;=E8,H8,I8),IF(OR($A141=1,$A141=E8+1),PMT(AG141/DayCount,MAX(TermMonths-$A141+1,1),-AF141),IF(AI140=0,PMT(AG141/DayCount,MAX(TermMonths-$A141+1,1),-AF141),AI140))))))</f>
        <v/>
      </c>
      <c r="AJ141" s="32">
        <f>IF(OR(AF141&lt;=0,$A141&lt;&gt;J8,J8=0),0,MIN(MAX(0,K8-L8*AF141),MAX(0,AF141-(AI141-AH141))))</f>
        <v/>
      </c>
      <c r="AK141" s="32">
        <f>IF(AF141&lt;=0,0,MIN(AF141,(AI141-AH141)+AJ141))</f>
        <v/>
      </c>
      <c r="AL141" s="32">
        <f>IF(AF141&lt;=0,0,MAX(0,AF141-AK141))</f>
        <v/>
      </c>
      <c r="AM141" s="32">
        <f>IF(OR($A141&gt;TermMonths,C9&lt;&gt;"Y"),0,AS140)</f>
        <v/>
      </c>
      <c r="AN141" s="31">
        <f>IF(AM141&lt;=0,0,IF($A141&lt;=E9,D9,F9))</f>
        <v/>
      </c>
      <c r="AO141" s="32">
        <f>IF(AM141&lt;=0,0,AM141*AN141/DayCount)</f>
        <v/>
      </c>
      <c r="AP141" s="32">
        <f>IF(AM141&lt;=0,0,MIN(AM141+AO141,IF(G9="InterestOnly",AO141,IF(G9="FixedAmount",IF($A141&lt;=E9,H9,I9),IF(OR($A141=1,$A141=E9+1),PMT(AN141/DayCount,MAX(TermMonths-$A141+1,1),-AM141),IF(AP140=0,PMT(AN141/DayCount,MAX(TermMonths-$A141+1,1),-AM141),AP140))))))</f>
        <v/>
      </c>
      <c r="AQ141" s="32">
        <f>IF(OR(AM141&lt;=0,$A141&lt;&gt;J9,J9=0),0,MIN(MAX(0,K9-L9*AM141),MAX(0,AM141-(AP141-AO141))))</f>
        <v/>
      </c>
      <c r="AR141" s="32">
        <f>IF(AM141&lt;=0,0,MIN(AM141,(AP141-AO141)+AQ141))</f>
        <v/>
      </c>
      <c r="AS141" s="32">
        <f>IF(AM141&lt;=0,0,MAX(0,AM141-AR141))</f>
        <v/>
      </c>
    </row>
    <row r="142">
      <c r="A142" s="33" t="n">
        <v>129</v>
      </c>
      <c r="B142" s="34">
        <f>IF(A142&gt;TermMonths,"",EDATE(StartDate,A142-1))</f>
        <v/>
      </c>
      <c r="C142" s="33">
        <f>IF(B142="","",YEAR(B142))</f>
        <v/>
      </c>
      <c r="D142" s="32">
        <f>IF(OR($A142&gt;TermMonths,C4&lt;&gt;"Y"),0,J141)</f>
        <v/>
      </c>
      <c r="E142" s="31">
        <f>IF(D142&lt;=0,0,IF($A142&lt;=E4,D4,F4))</f>
        <v/>
      </c>
      <c r="F142" s="32">
        <f>IF(D142&lt;=0,0,D142*E142/DayCount)</f>
        <v/>
      </c>
      <c r="G142" s="32">
        <f>IF(D142&lt;=0,0,MIN(D142+F142,IF(G4="InterestOnly",F142,IF(G4="FixedAmount",IF($A142&lt;=E4,H4,I4),IF(OR($A142=1,$A142=E4+1),PMT(E142/DayCount,MAX(TermMonths-$A142+1,1),-D142),IF(G141=0,PMT(E142/DayCount,MAX(TermMonths-$A142+1,1),-D142),G141))))))</f>
        <v/>
      </c>
      <c r="H142" s="32">
        <f>IF(OR(D142&lt;=0,$A142&lt;&gt;J4,J4=0),0,MIN(MAX(0,K4-L4*D142),MAX(0,D142-(G142-F142))))</f>
        <v/>
      </c>
      <c r="I142" s="32">
        <f>IF(D142&lt;=0,0,MIN(D142,(G142-F142)+H142))</f>
        <v/>
      </c>
      <c r="J142" s="32">
        <f>IF(D142&lt;=0,0,MAX(0,D142-I142))</f>
        <v/>
      </c>
      <c r="K142" s="32">
        <f>IF(OR($A142&gt;TermMonths,C5&lt;&gt;"Y"),0,Q141)</f>
        <v/>
      </c>
      <c r="L142" s="31">
        <f>IF(K142&lt;=0,0,IF($A142&lt;=E5,D5,F5))</f>
        <v/>
      </c>
      <c r="M142" s="32">
        <f>IF(K142&lt;=0,0,K142*L142/DayCount)</f>
        <v/>
      </c>
      <c r="N142" s="32">
        <f>IF(K142&lt;=0,0,MIN(K142+M142,IF(G5="InterestOnly",M142,IF(G5="FixedAmount",IF($A142&lt;=E5,H5,I5),IF(OR($A142=1,$A142=E5+1),PMT(L142/DayCount,MAX(TermMonths-$A142+1,1),-K142),IF(N141=0,PMT(L142/DayCount,MAX(TermMonths-$A142+1,1),-K142),N141))))))</f>
        <v/>
      </c>
      <c r="O142" s="32">
        <f>IF(OR(K142&lt;=0,$A142&lt;&gt;J5,J5=0),0,MIN(MAX(0,K5-L5*K142),MAX(0,K142-(N142-M142))))</f>
        <v/>
      </c>
      <c r="P142" s="32">
        <f>IF(K142&lt;=0,0,MIN(K142,(N142-M142)+O142))</f>
        <v/>
      </c>
      <c r="Q142" s="32">
        <f>IF(K142&lt;=0,0,MAX(0,K142-P142))</f>
        <v/>
      </c>
      <c r="R142" s="32">
        <f>IF(OR($A142&gt;TermMonths,C6&lt;&gt;"Y"),0,X141)</f>
        <v/>
      </c>
      <c r="S142" s="31">
        <f>IF(R142&lt;=0,0,IF($A142&lt;=E6,D6,F6))</f>
        <v/>
      </c>
      <c r="T142" s="32">
        <f>IF(R142&lt;=0,0,R142*S142/DayCount)</f>
        <v/>
      </c>
      <c r="U142" s="32">
        <f>IF(R142&lt;=0,0,MIN(R142+T142,IF(G6="InterestOnly",T142,IF(G6="FixedAmount",IF($A142&lt;=E6,H6,I6),IF(OR($A142=1,$A142=E6+1),PMT(S142/DayCount,MAX(TermMonths-$A142+1,1),-R142),IF(U141=0,PMT(S142/DayCount,MAX(TermMonths-$A142+1,1),-R142),U141))))))</f>
        <v/>
      </c>
      <c r="V142" s="32">
        <f>IF(OR(R142&lt;=0,$A142&lt;&gt;J6,J6=0),0,MIN(MAX(0,K6-L6*R142),MAX(0,R142-(U142-T142))))</f>
        <v/>
      </c>
      <c r="W142" s="32">
        <f>IF(R142&lt;=0,0,MIN(R142,(U142-T142)+V142))</f>
        <v/>
      </c>
      <c r="X142" s="32">
        <f>IF(R142&lt;=0,0,MAX(0,R142-W142))</f>
        <v/>
      </c>
      <c r="Y142" s="32">
        <f>IF(OR($A142&gt;TermMonths,C7&lt;&gt;"Y"),0,AE141)</f>
        <v/>
      </c>
      <c r="Z142" s="31">
        <f>IF(Y142&lt;=0,0,IF($A142&lt;=E7,D7,F7))</f>
        <v/>
      </c>
      <c r="AA142" s="32">
        <f>IF(Y142&lt;=0,0,Y142*Z142/DayCount)</f>
        <v/>
      </c>
      <c r="AB142" s="32">
        <f>IF(Y142&lt;=0,0,MIN(Y142+AA142,IF(G7="InterestOnly",AA142,IF(G7="FixedAmount",IF($A142&lt;=E7,H7,I7),IF(OR($A142=1,$A142=E7+1),PMT(Z142/DayCount,MAX(TermMonths-$A142+1,1),-Y142),IF(AB141=0,PMT(Z142/DayCount,MAX(TermMonths-$A142+1,1),-Y142),AB141))))))</f>
        <v/>
      </c>
      <c r="AC142" s="32">
        <f>IF(OR(Y142&lt;=0,$A142&lt;&gt;J7,J7=0),0,MIN(MAX(0,K7-L7*Y142),MAX(0,Y142-(AB142-AA142))))</f>
        <v/>
      </c>
      <c r="AD142" s="32">
        <f>IF(Y142&lt;=0,0,MIN(Y142,(AB142-AA142)+AC142))</f>
        <v/>
      </c>
      <c r="AE142" s="32">
        <f>IF(Y142&lt;=0,0,MAX(0,Y142-AD142))</f>
        <v/>
      </c>
      <c r="AF142" s="32">
        <f>IF(OR($A142&gt;TermMonths,C8&lt;&gt;"Y"),0,AL141)</f>
        <v/>
      </c>
      <c r="AG142" s="31">
        <f>IF(AF142&lt;=0,0,IF($A142&lt;=E8,D8,F8))</f>
        <v/>
      </c>
      <c r="AH142" s="32">
        <f>IF(AF142&lt;=0,0,AF142*AG142/DayCount)</f>
        <v/>
      </c>
      <c r="AI142" s="32">
        <f>IF(AF142&lt;=0,0,MIN(AF142+AH142,IF(G8="InterestOnly",AH142,IF(G8="FixedAmount",IF($A142&lt;=E8,H8,I8),IF(OR($A142=1,$A142=E8+1),PMT(AG142/DayCount,MAX(TermMonths-$A142+1,1),-AF142),IF(AI141=0,PMT(AG142/DayCount,MAX(TermMonths-$A142+1,1),-AF142),AI141))))))</f>
        <v/>
      </c>
      <c r="AJ142" s="32">
        <f>IF(OR(AF142&lt;=0,$A142&lt;&gt;J8,J8=0),0,MIN(MAX(0,K8-L8*AF142),MAX(0,AF142-(AI142-AH142))))</f>
        <v/>
      </c>
      <c r="AK142" s="32">
        <f>IF(AF142&lt;=0,0,MIN(AF142,(AI142-AH142)+AJ142))</f>
        <v/>
      </c>
      <c r="AL142" s="32">
        <f>IF(AF142&lt;=0,0,MAX(0,AF142-AK142))</f>
        <v/>
      </c>
      <c r="AM142" s="32">
        <f>IF(OR($A142&gt;TermMonths,C9&lt;&gt;"Y"),0,AS141)</f>
        <v/>
      </c>
      <c r="AN142" s="31">
        <f>IF(AM142&lt;=0,0,IF($A142&lt;=E9,D9,F9))</f>
        <v/>
      </c>
      <c r="AO142" s="32">
        <f>IF(AM142&lt;=0,0,AM142*AN142/DayCount)</f>
        <v/>
      </c>
      <c r="AP142" s="32">
        <f>IF(AM142&lt;=0,0,MIN(AM142+AO142,IF(G9="InterestOnly",AO142,IF(G9="FixedAmount",IF($A142&lt;=E9,H9,I9),IF(OR($A142=1,$A142=E9+1),PMT(AN142/DayCount,MAX(TermMonths-$A142+1,1),-AM142),IF(AP141=0,PMT(AN142/DayCount,MAX(TermMonths-$A142+1,1),-AM142),AP141))))))</f>
        <v/>
      </c>
      <c r="AQ142" s="32">
        <f>IF(OR(AM142&lt;=0,$A142&lt;&gt;J9,J9=0),0,MIN(MAX(0,K9-L9*AM142),MAX(0,AM142-(AP142-AO142))))</f>
        <v/>
      </c>
      <c r="AR142" s="32">
        <f>IF(AM142&lt;=0,0,MIN(AM142,(AP142-AO142)+AQ142))</f>
        <v/>
      </c>
      <c r="AS142" s="32">
        <f>IF(AM142&lt;=0,0,MAX(0,AM142-AR142))</f>
        <v/>
      </c>
    </row>
    <row r="143">
      <c r="A143" s="33" t="n">
        <v>130</v>
      </c>
      <c r="B143" s="34">
        <f>IF(A143&gt;TermMonths,"",EDATE(StartDate,A143-1))</f>
        <v/>
      </c>
      <c r="C143" s="33">
        <f>IF(B143="","",YEAR(B143))</f>
        <v/>
      </c>
      <c r="D143" s="32">
        <f>IF(OR($A143&gt;TermMonths,C4&lt;&gt;"Y"),0,J142)</f>
        <v/>
      </c>
      <c r="E143" s="31">
        <f>IF(D143&lt;=0,0,IF($A143&lt;=E4,D4,F4))</f>
        <v/>
      </c>
      <c r="F143" s="32">
        <f>IF(D143&lt;=0,0,D143*E143/DayCount)</f>
        <v/>
      </c>
      <c r="G143" s="32">
        <f>IF(D143&lt;=0,0,MIN(D143+F143,IF(G4="InterestOnly",F143,IF(G4="FixedAmount",IF($A143&lt;=E4,H4,I4),IF(OR($A143=1,$A143=E4+1),PMT(E143/DayCount,MAX(TermMonths-$A143+1,1),-D143),IF(G142=0,PMT(E143/DayCount,MAX(TermMonths-$A143+1,1),-D143),G142))))))</f>
        <v/>
      </c>
      <c r="H143" s="32">
        <f>IF(OR(D143&lt;=0,$A143&lt;&gt;J4,J4=0),0,MIN(MAX(0,K4-L4*D143),MAX(0,D143-(G143-F143))))</f>
        <v/>
      </c>
      <c r="I143" s="32">
        <f>IF(D143&lt;=0,0,MIN(D143,(G143-F143)+H143))</f>
        <v/>
      </c>
      <c r="J143" s="32">
        <f>IF(D143&lt;=0,0,MAX(0,D143-I143))</f>
        <v/>
      </c>
      <c r="K143" s="32">
        <f>IF(OR($A143&gt;TermMonths,C5&lt;&gt;"Y"),0,Q142)</f>
        <v/>
      </c>
      <c r="L143" s="31">
        <f>IF(K143&lt;=0,0,IF($A143&lt;=E5,D5,F5))</f>
        <v/>
      </c>
      <c r="M143" s="32">
        <f>IF(K143&lt;=0,0,K143*L143/DayCount)</f>
        <v/>
      </c>
      <c r="N143" s="32">
        <f>IF(K143&lt;=0,0,MIN(K143+M143,IF(G5="InterestOnly",M143,IF(G5="FixedAmount",IF($A143&lt;=E5,H5,I5),IF(OR($A143=1,$A143=E5+1),PMT(L143/DayCount,MAX(TermMonths-$A143+1,1),-K143),IF(N142=0,PMT(L143/DayCount,MAX(TermMonths-$A143+1,1),-K143),N142))))))</f>
        <v/>
      </c>
      <c r="O143" s="32">
        <f>IF(OR(K143&lt;=0,$A143&lt;&gt;J5,J5=0),0,MIN(MAX(0,K5-L5*K143),MAX(0,K143-(N143-M143))))</f>
        <v/>
      </c>
      <c r="P143" s="32">
        <f>IF(K143&lt;=0,0,MIN(K143,(N143-M143)+O143))</f>
        <v/>
      </c>
      <c r="Q143" s="32">
        <f>IF(K143&lt;=0,0,MAX(0,K143-P143))</f>
        <v/>
      </c>
      <c r="R143" s="32">
        <f>IF(OR($A143&gt;TermMonths,C6&lt;&gt;"Y"),0,X142)</f>
        <v/>
      </c>
      <c r="S143" s="31">
        <f>IF(R143&lt;=0,0,IF($A143&lt;=E6,D6,F6))</f>
        <v/>
      </c>
      <c r="T143" s="32">
        <f>IF(R143&lt;=0,0,R143*S143/DayCount)</f>
        <v/>
      </c>
      <c r="U143" s="32">
        <f>IF(R143&lt;=0,0,MIN(R143+T143,IF(G6="InterestOnly",T143,IF(G6="FixedAmount",IF($A143&lt;=E6,H6,I6),IF(OR($A143=1,$A143=E6+1),PMT(S143/DayCount,MAX(TermMonths-$A143+1,1),-R143),IF(U142=0,PMT(S143/DayCount,MAX(TermMonths-$A143+1,1),-R143),U142))))))</f>
        <v/>
      </c>
      <c r="V143" s="32">
        <f>IF(OR(R143&lt;=0,$A143&lt;&gt;J6,J6=0),0,MIN(MAX(0,K6-L6*R143),MAX(0,R143-(U143-T143))))</f>
        <v/>
      </c>
      <c r="W143" s="32">
        <f>IF(R143&lt;=0,0,MIN(R143,(U143-T143)+V143))</f>
        <v/>
      </c>
      <c r="X143" s="32">
        <f>IF(R143&lt;=0,0,MAX(0,R143-W143))</f>
        <v/>
      </c>
      <c r="Y143" s="32">
        <f>IF(OR($A143&gt;TermMonths,C7&lt;&gt;"Y"),0,AE142)</f>
        <v/>
      </c>
      <c r="Z143" s="31">
        <f>IF(Y143&lt;=0,0,IF($A143&lt;=E7,D7,F7))</f>
        <v/>
      </c>
      <c r="AA143" s="32">
        <f>IF(Y143&lt;=0,0,Y143*Z143/DayCount)</f>
        <v/>
      </c>
      <c r="AB143" s="32">
        <f>IF(Y143&lt;=0,0,MIN(Y143+AA143,IF(G7="InterestOnly",AA143,IF(G7="FixedAmount",IF($A143&lt;=E7,H7,I7),IF(OR($A143=1,$A143=E7+1),PMT(Z143/DayCount,MAX(TermMonths-$A143+1,1),-Y143),IF(AB142=0,PMT(Z143/DayCount,MAX(TermMonths-$A143+1,1),-Y143),AB142))))))</f>
        <v/>
      </c>
      <c r="AC143" s="32">
        <f>IF(OR(Y143&lt;=0,$A143&lt;&gt;J7,J7=0),0,MIN(MAX(0,K7-L7*Y143),MAX(0,Y143-(AB143-AA143))))</f>
        <v/>
      </c>
      <c r="AD143" s="32">
        <f>IF(Y143&lt;=0,0,MIN(Y143,(AB143-AA143)+AC143))</f>
        <v/>
      </c>
      <c r="AE143" s="32">
        <f>IF(Y143&lt;=0,0,MAX(0,Y143-AD143))</f>
        <v/>
      </c>
      <c r="AF143" s="32">
        <f>IF(OR($A143&gt;TermMonths,C8&lt;&gt;"Y"),0,AL142)</f>
        <v/>
      </c>
      <c r="AG143" s="31">
        <f>IF(AF143&lt;=0,0,IF($A143&lt;=E8,D8,F8))</f>
        <v/>
      </c>
      <c r="AH143" s="32">
        <f>IF(AF143&lt;=0,0,AF143*AG143/DayCount)</f>
        <v/>
      </c>
      <c r="AI143" s="32">
        <f>IF(AF143&lt;=0,0,MIN(AF143+AH143,IF(G8="InterestOnly",AH143,IF(G8="FixedAmount",IF($A143&lt;=E8,H8,I8),IF(OR($A143=1,$A143=E8+1),PMT(AG143/DayCount,MAX(TermMonths-$A143+1,1),-AF143),IF(AI142=0,PMT(AG143/DayCount,MAX(TermMonths-$A143+1,1),-AF143),AI142))))))</f>
        <v/>
      </c>
      <c r="AJ143" s="32">
        <f>IF(OR(AF143&lt;=0,$A143&lt;&gt;J8,J8=0),0,MIN(MAX(0,K8-L8*AF143),MAX(0,AF143-(AI143-AH143))))</f>
        <v/>
      </c>
      <c r="AK143" s="32">
        <f>IF(AF143&lt;=0,0,MIN(AF143,(AI143-AH143)+AJ143))</f>
        <v/>
      </c>
      <c r="AL143" s="32">
        <f>IF(AF143&lt;=0,0,MAX(0,AF143-AK143))</f>
        <v/>
      </c>
      <c r="AM143" s="32">
        <f>IF(OR($A143&gt;TermMonths,C9&lt;&gt;"Y"),0,AS142)</f>
        <v/>
      </c>
      <c r="AN143" s="31">
        <f>IF(AM143&lt;=0,0,IF($A143&lt;=E9,D9,F9))</f>
        <v/>
      </c>
      <c r="AO143" s="32">
        <f>IF(AM143&lt;=0,0,AM143*AN143/DayCount)</f>
        <v/>
      </c>
      <c r="AP143" s="32">
        <f>IF(AM143&lt;=0,0,MIN(AM143+AO143,IF(G9="InterestOnly",AO143,IF(G9="FixedAmount",IF($A143&lt;=E9,H9,I9),IF(OR($A143=1,$A143=E9+1),PMT(AN143/DayCount,MAX(TermMonths-$A143+1,1),-AM143),IF(AP142=0,PMT(AN143/DayCount,MAX(TermMonths-$A143+1,1),-AM143),AP142))))))</f>
        <v/>
      </c>
      <c r="AQ143" s="32">
        <f>IF(OR(AM143&lt;=0,$A143&lt;&gt;J9,J9=0),0,MIN(MAX(0,K9-L9*AM143),MAX(0,AM143-(AP143-AO143))))</f>
        <v/>
      </c>
      <c r="AR143" s="32">
        <f>IF(AM143&lt;=0,0,MIN(AM143,(AP143-AO143)+AQ143))</f>
        <v/>
      </c>
      <c r="AS143" s="32">
        <f>IF(AM143&lt;=0,0,MAX(0,AM143-AR143))</f>
        <v/>
      </c>
    </row>
    <row r="144">
      <c r="A144" s="33" t="n">
        <v>131</v>
      </c>
      <c r="B144" s="34">
        <f>IF(A144&gt;TermMonths,"",EDATE(StartDate,A144-1))</f>
        <v/>
      </c>
      <c r="C144" s="33">
        <f>IF(B144="","",YEAR(B144))</f>
        <v/>
      </c>
      <c r="D144" s="32">
        <f>IF(OR($A144&gt;TermMonths,C4&lt;&gt;"Y"),0,J143)</f>
        <v/>
      </c>
      <c r="E144" s="31">
        <f>IF(D144&lt;=0,0,IF($A144&lt;=E4,D4,F4))</f>
        <v/>
      </c>
      <c r="F144" s="32">
        <f>IF(D144&lt;=0,0,D144*E144/DayCount)</f>
        <v/>
      </c>
      <c r="G144" s="32">
        <f>IF(D144&lt;=0,0,MIN(D144+F144,IF(G4="InterestOnly",F144,IF(G4="FixedAmount",IF($A144&lt;=E4,H4,I4),IF(OR($A144=1,$A144=E4+1),PMT(E144/DayCount,MAX(TermMonths-$A144+1,1),-D144),IF(G143=0,PMT(E144/DayCount,MAX(TermMonths-$A144+1,1),-D144),G143))))))</f>
        <v/>
      </c>
      <c r="H144" s="32">
        <f>IF(OR(D144&lt;=0,$A144&lt;&gt;J4,J4=0),0,MIN(MAX(0,K4-L4*D144),MAX(0,D144-(G144-F144))))</f>
        <v/>
      </c>
      <c r="I144" s="32">
        <f>IF(D144&lt;=0,0,MIN(D144,(G144-F144)+H144))</f>
        <v/>
      </c>
      <c r="J144" s="32">
        <f>IF(D144&lt;=0,0,MAX(0,D144-I144))</f>
        <v/>
      </c>
      <c r="K144" s="32">
        <f>IF(OR($A144&gt;TermMonths,C5&lt;&gt;"Y"),0,Q143)</f>
        <v/>
      </c>
      <c r="L144" s="31">
        <f>IF(K144&lt;=0,0,IF($A144&lt;=E5,D5,F5))</f>
        <v/>
      </c>
      <c r="M144" s="32">
        <f>IF(K144&lt;=0,0,K144*L144/DayCount)</f>
        <v/>
      </c>
      <c r="N144" s="32">
        <f>IF(K144&lt;=0,0,MIN(K144+M144,IF(G5="InterestOnly",M144,IF(G5="FixedAmount",IF($A144&lt;=E5,H5,I5),IF(OR($A144=1,$A144=E5+1),PMT(L144/DayCount,MAX(TermMonths-$A144+1,1),-K144),IF(N143=0,PMT(L144/DayCount,MAX(TermMonths-$A144+1,1),-K144),N143))))))</f>
        <v/>
      </c>
      <c r="O144" s="32">
        <f>IF(OR(K144&lt;=0,$A144&lt;&gt;J5,J5=0),0,MIN(MAX(0,K5-L5*K144),MAX(0,K144-(N144-M144))))</f>
        <v/>
      </c>
      <c r="P144" s="32">
        <f>IF(K144&lt;=0,0,MIN(K144,(N144-M144)+O144))</f>
        <v/>
      </c>
      <c r="Q144" s="32">
        <f>IF(K144&lt;=0,0,MAX(0,K144-P144))</f>
        <v/>
      </c>
      <c r="R144" s="32">
        <f>IF(OR($A144&gt;TermMonths,C6&lt;&gt;"Y"),0,X143)</f>
        <v/>
      </c>
      <c r="S144" s="31">
        <f>IF(R144&lt;=0,0,IF($A144&lt;=E6,D6,F6))</f>
        <v/>
      </c>
      <c r="T144" s="32">
        <f>IF(R144&lt;=0,0,R144*S144/DayCount)</f>
        <v/>
      </c>
      <c r="U144" s="32">
        <f>IF(R144&lt;=0,0,MIN(R144+T144,IF(G6="InterestOnly",T144,IF(G6="FixedAmount",IF($A144&lt;=E6,H6,I6),IF(OR($A144=1,$A144=E6+1),PMT(S144/DayCount,MAX(TermMonths-$A144+1,1),-R144),IF(U143=0,PMT(S144/DayCount,MAX(TermMonths-$A144+1,1),-R144),U143))))))</f>
        <v/>
      </c>
      <c r="V144" s="32">
        <f>IF(OR(R144&lt;=0,$A144&lt;&gt;J6,J6=0),0,MIN(MAX(0,K6-L6*R144),MAX(0,R144-(U144-T144))))</f>
        <v/>
      </c>
      <c r="W144" s="32">
        <f>IF(R144&lt;=0,0,MIN(R144,(U144-T144)+V144))</f>
        <v/>
      </c>
      <c r="X144" s="32">
        <f>IF(R144&lt;=0,0,MAX(0,R144-W144))</f>
        <v/>
      </c>
      <c r="Y144" s="32">
        <f>IF(OR($A144&gt;TermMonths,C7&lt;&gt;"Y"),0,AE143)</f>
        <v/>
      </c>
      <c r="Z144" s="31">
        <f>IF(Y144&lt;=0,0,IF($A144&lt;=E7,D7,F7))</f>
        <v/>
      </c>
      <c r="AA144" s="32">
        <f>IF(Y144&lt;=0,0,Y144*Z144/DayCount)</f>
        <v/>
      </c>
      <c r="AB144" s="32">
        <f>IF(Y144&lt;=0,0,MIN(Y144+AA144,IF(G7="InterestOnly",AA144,IF(G7="FixedAmount",IF($A144&lt;=E7,H7,I7),IF(OR($A144=1,$A144=E7+1),PMT(Z144/DayCount,MAX(TermMonths-$A144+1,1),-Y144),IF(AB143=0,PMT(Z144/DayCount,MAX(TermMonths-$A144+1,1),-Y144),AB143))))))</f>
        <v/>
      </c>
      <c r="AC144" s="32">
        <f>IF(OR(Y144&lt;=0,$A144&lt;&gt;J7,J7=0),0,MIN(MAX(0,K7-L7*Y144),MAX(0,Y144-(AB144-AA144))))</f>
        <v/>
      </c>
      <c r="AD144" s="32">
        <f>IF(Y144&lt;=0,0,MIN(Y144,(AB144-AA144)+AC144))</f>
        <v/>
      </c>
      <c r="AE144" s="32">
        <f>IF(Y144&lt;=0,0,MAX(0,Y144-AD144))</f>
        <v/>
      </c>
      <c r="AF144" s="32">
        <f>IF(OR($A144&gt;TermMonths,C8&lt;&gt;"Y"),0,AL143)</f>
        <v/>
      </c>
      <c r="AG144" s="31">
        <f>IF(AF144&lt;=0,0,IF($A144&lt;=E8,D8,F8))</f>
        <v/>
      </c>
      <c r="AH144" s="32">
        <f>IF(AF144&lt;=0,0,AF144*AG144/DayCount)</f>
        <v/>
      </c>
      <c r="AI144" s="32">
        <f>IF(AF144&lt;=0,0,MIN(AF144+AH144,IF(G8="InterestOnly",AH144,IF(G8="FixedAmount",IF($A144&lt;=E8,H8,I8),IF(OR($A144=1,$A144=E8+1),PMT(AG144/DayCount,MAX(TermMonths-$A144+1,1),-AF144),IF(AI143=0,PMT(AG144/DayCount,MAX(TermMonths-$A144+1,1),-AF144),AI143))))))</f>
        <v/>
      </c>
      <c r="AJ144" s="32">
        <f>IF(OR(AF144&lt;=0,$A144&lt;&gt;J8,J8=0),0,MIN(MAX(0,K8-L8*AF144),MAX(0,AF144-(AI144-AH144))))</f>
        <v/>
      </c>
      <c r="AK144" s="32">
        <f>IF(AF144&lt;=0,0,MIN(AF144,(AI144-AH144)+AJ144))</f>
        <v/>
      </c>
      <c r="AL144" s="32">
        <f>IF(AF144&lt;=0,0,MAX(0,AF144-AK144))</f>
        <v/>
      </c>
      <c r="AM144" s="32">
        <f>IF(OR($A144&gt;TermMonths,C9&lt;&gt;"Y"),0,AS143)</f>
        <v/>
      </c>
      <c r="AN144" s="31">
        <f>IF(AM144&lt;=0,0,IF($A144&lt;=E9,D9,F9))</f>
        <v/>
      </c>
      <c r="AO144" s="32">
        <f>IF(AM144&lt;=0,0,AM144*AN144/DayCount)</f>
        <v/>
      </c>
      <c r="AP144" s="32">
        <f>IF(AM144&lt;=0,0,MIN(AM144+AO144,IF(G9="InterestOnly",AO144,IF(G9="FixedAmount",IF($A144&lt;=E9,H9,I9),IF(OR($A144=1,$A144=E9+1),PMT(AN144/DayCount,MAX(TermMonths-$A144+1,1),-AM144),IF(AP143=0,PMT(AN144/DayCount,MAX(TermMonths-$A144+1,1),-AM144),AP143))))))</f>
        <v/>
      </c>
      <c r="AQ144" s="32">
        <f>IF(OR(AM144&lt;=0,$A144&lt;&gt;J9,J9=0),0,MIN(MAX(0,K9-L9*AM144),MAX(0,AM144-(AP144-AO144))))</f>
        <v/>
      </c>
      <c r="AR144" s="32">
        <f>IF(AM144&lt;=0,0,MIN(AM144,(AP144-AO144)+AQ144))</f>
        <v/>
      </c>
      <c r="AS144" s="32">
        <f>IF(AM144&lt;=0,0,MAX(0,AM144-AR144))</f>
        <v/>
      </c>
    </row>
    <row r="145">
      <c r="A145" s="33" t="n">
        <v>132</v>
      </c>
      <c r="B145" s="34">
        <f>IF(A145&gt;TermMonths,"",EDATE(StartDate,A145-1))</f>
        <v/>
      </c>
      <c r="C145" s="33">
        <f>IF(B145="","",YEAR(B145))</f>
        <v/>
      </c>
      <c r="D145" s="32">
        <f>IF(OR($A145&gt;TermMonths,C4&lt;&gt;"Y"),0,J144)</f>
        <v/>
      </c>
      <c r="E145" s="31">
        <f>IF(D145&lt;=0,0,IF($A145&lt;=E4,D4,F4))</f>
        <v/>
      </c>
      <c r="F145" s="32">
        <f>IF(D145&lt;=0,0,D145*E145/DayCount)</f>
        <v/>
      </c>
      <c r="G145" s="32">
        <f>IF(D145&lt;=0,0,MIN(D145+F145,IF(G4="InterestOnly",F145,IF(G4="FixedAmount",IF($A145&lt;=E4,H4,I4),IF(OR($A145=1,$A145=E4+1),PMT(E145/DayCount,MAX(TermMonths-$A145+1,1),-D145),IF(G144=0,PMT(E145/DayCount,MAX(TermMonths-$A145+1,1),-D145),G144))))))</f>
        <v/>
      </c>
      <c r="H145" s="32">
        <f>IF(OR(D145&lt;=0,$A145&lt;&gt;J4,J4=0),0,MIN(MAX(0,K4-L4*D145),MAX(0,D145-(G145-F145))))</f>
        <v/>
      </c>
      <c r="I145" s="32">
        <f>IF(D145&lt;=0,0,MIN(D145,(G145-F145)+H145))</f>
        <v/>
      </c>
      <c r="J145" s="32">
        <f>IF(D145&lt;=0,0,MAX(0,D145-I145))</f>
        <v/>
      </c>
      <c r="K145" s="32">
        <f>IF(OR($A145&gt;TermMonths,C5&lt;&gt;"Y"),0,Q144)</f>
        <v/>
      </c>
      <c r="L145" s="31">
        <f>IF(K145&lt;=0,0,IF($A145&lt;=E5,D5,F5))</f>
        <v/>
      </c>
      <c r="M145" s="32">
        <f>IF(K145&lt;=0,0,K145*L145/DayCount)</f>
        <v/>
      </c>
      <c r="N145" s="32">
        <f>IF(K145&lt;=0,0,MIN(K145+M145,IF(G5="InterestOnly",M145,IF(G5="FixedAmount",IF($A145&lt;=E5,H5,I5),IF(OR($A145=1,$A145=E5+1),PMT(L145/DayCount,MAX(TermMonths-$A145+1,1),-K145),IF(N144=0,PMT(L145/DayCount,MAX(TermMonths-$A145+1,1),-K145),N144))))))</f>
        <v/>
      </c>
      <c r="O145" s="32">
        <f>IF(OR(K145&lt;=0,$A145&lt;&gt;J5,J5=0),0,MIN(MAX(0,K5-L5*K145),MAX(0,K145-(N145-M145))))</f>
        <v/>
      </c>
      <c r="P145" s="32">
        <f>IF(K145&lt;=0,0,MIN(K145,(N145-M145)+O145))</f>
        <v/>
      </c>
      <c r="Q145" s="32">
        <f>IF(K145&lt;=0,0,MAX(0,K145-P145))</f>
        <v/>
      </c>
      <c r="R145" s="32">
        <f>IF(OR($A145&gt;TermMonths,C6&lt;&gt;"Y"),0,X144)</f>
        <v/>
      </c>
      <c r="S145" s="31">
        <f>IF(R145&lt;=0,0,IF($A145&lt;=E6,D6,F6))</f>
        <v/>
      </c>
      <c r="T145" s="32">
        <f>IF(R145&lt;=0,0,R145*S145/DayCount)</f>
        <v/>
      </c>
      <c r="U145" s="32">
        <f>IF(R145&lt;=0,0,MIN(R145+T145,IF(G6="InterestOnly",T145,IF(G6="FixedAmount",IF($A145&lt;=E6,H6,I6),IF(OR($A145=1,$A145=E6+1),PMT(S145/DayCount,MAX(TermMonths-$A145+1,1),-R145),IF(U144=0,PMT(S145/DayCount,MAX(TermMonths-$A145+1,1),-R145),U144))))))</f>
        <v/>
      </c>
      <c r="V145" s="32">
        <f>IF(OR(R145&lt;=0,$A145&lt;&gt;J6,J6=0),0,MIN(MAX(0,K6-L6*R145),MAX(0,R145-(U145-T145))))</f>
        <v/>
      </c>
      <c r="W145" s="32">
        <f>IF(R145&lt;=0,0,MIN(R145,(U145-T145)+V145))</f>
        <v/>
      </c>
      <c r="X145" s="32">
        <f>IF(R145&lt;=0,0,MAX(0,R145-W145))</f>
        <v/>
      </c>
      <c r="Y145" s="32">
        <f>IF(OR($A145&gt;TermMonths,C7&lt;&gt;"Y"),0,AE144)</f>
        <v/>
      </c>
      <c r="Z145" s="31">
        <f>IF(Y145&lt;=0,0,IF($A145&lt;=E7,D7,F7))</f>
        <v/>
      </c>
      <c r="AA145" s="32">
        <f>IF(Y145&lt;=0,0,Y145*Z145/DayCount)</f>
        <v/>
      </c>
      <c r="AB145" s="32">
        <f>IF(Y145&lt;=0,0,MIN(Y145+AA145,IF(G7="InterestOnly",AA145,IF(G7="FixedAmount",IF($A145&lt;=E7,H7,I7),IF(OR($A145=1,$A145=E7+1),PMT(Z145/DayCount,MAX(TermMonths-$A145+1,1),-Y145),IF(AB144=0,PMT(Z145/DayCount,MAX(TermMonths-$A145+1,1),-Y145),AB144))))))</f>
        <v/>
      </c>
      <c r="AC145" s="32">
        <f>IF(OR(Y145&lt;=0,$A145&lt;&gt;J7,J7=0),0,MIN(MAX(0,K7-L7*Y145),MAX(0,Y145-(AB145-AA145))))</f>
        <v/>
      </c>
      <c r="AD145" s="32">
        <f>IF(Y145&lt;=0,0,MIN(Y145,(AB145-AA145)+AC145))</f>
        <v/>
      </c>
      <c r="AE145" s="32">
        <f>IF(Y145&lt;=0,0,MAX(0,Y145-AD145))</f>
        <v/>
      </c>
      <c r="AF145" s="32">
        <f>IF(OR($A145&gt;TermMonths,C8&lt;&gt;"Y"),0,AL144)</f>
        <v/>
      </c>
      <c r="AG145" s="31">
        <f>IF(AF145&lt;=0,0,IF($A145&lt;=E8,D8,F8))</f>
        <v/>
      </c>
      <c r="AH145" s="32">
        <f>IF(AF145&lt;=0,0,AF145*AG145/DayCount)</f>
        <v/>
      </c>
      <c r="AI145" s="32">
        <f>IF(AF145&lt;=0,0,MIN(AF145+AH145,IF(G8="InterestOnly",AH145,IF(G8="FixedAmount",IF($A145&lt;=E8,H8,I8),IF(OR($A145=1,$A145=E8+1),PMT(AG145/DayCount,MAX(TermMonths-$A145+1,1),-AF145),IF(AI144=0,PMT(AG145/DayCount,MAX(TermMonths-$A145+1,1),-AF145),AI144))))))</f>
        <v/>
      </c>
      <c r="AJ145" s="32">
        <f>IF(OR(AF145&lt;=0,$A145&lt;&gt;J8,J8=0),0,MIN(MAX(0,K8-L8*AF145),MAX(0,AF145-(AI145-AH145))))</f>
        <v/>
      </c>
      <c r="AK145" s="32">
        <f>IF(AF145&lt;=0,0,MIN(AF145,(AI145-AH145)+AJ145))</f>
        <v/>
      </c>
      <c r="AL145" s="32">
        <f>IF(AF145&lt;=0,0,MAX(0,AF145-AK145))</f>
        <v/>
      </c>
      <c r="AM145" s="32">
        <f>IF(OR($A145&gt;TermMonths,C9&lt;&gt;"Y"),0,AS144)</f>
        <v/>
      </c>
      <c r="AN145" s="31">
        <f>IF(AM145&lt;=0,0,IF($A145&lt;=E9,D9,F9))</f>
        <v/>
      </c>
      <c r="AO145" s="32">
        <f>IF(AM145&lt;=0,0,AM145*AN145/DayCount)</f>
        <v/>
      </c>
      <c r="AP145" s="32">
        <f>IF(AM145&lt;=0,0,MIN(AM145+AO145,IF(G9="InterestOnly",AO145,IF(G9="FixedAmount",IF($A145&lt;=E9,H9,I9),IF(OR($A145=1,$A145=E9+1),PMT(AN145/DayCount,MAX(TermMonths-$A145+1,1),-AM145),IF(AP144=0,PMT(AN145/DayCount,MAX(TermMonths-$A145+1,1),-AM145),AP144))))))</f>
        <v/>
      </c>
      <c r="AQ145" s="32">
        <f>IF(OR(AM145&lt;=0,$A145&lt;&gt;J9,J9=0),0,MIN(MAX(0,K9-L9*AM145),MAX(0,AM145-(AP145-AO145))))</f>
        <v/>
      </c>
      <c r="AR145" s="32">
        <f>IF(AM145&lt;=0,0,MIN(AM145,(AP145-AO145)+AQ145))</f>
        <v/>
      </c>
      <c r="AS145" s="32">
        <f>IF(AM145&lt;=0,0,MAX(0,AM145-AR145))</f>
        <v/>
      </c>
    </row>
    <row r="146">
      <c r="A146" s="33" t="n">
        <v>133</v>
      </c>
      <c r="B146" s="34">
        <f>IF(A146&gt;TermMonths,"",EDATE(StartDate,A146-1))</f>
        <v/>
      </c>
      <c r="C146" s="33">
        <f>IF(B146="","",YEAR(B146))</f>
        <v/>
      </c>
      <c r="D146" s="32">
        <f>IF(OR($A146&gt;TermMonths,C4&lt;&gt;"Y"),0,J145)</f>
        <v/>
      </c>
      <c r="E146" s="31">
        <f>IF(D146&lt;=0,0,IF($A146&lt;=E4,D4,F4))</f>
        <v/>
      </c>
      <c r="F146" s="32">
        <f>IF(D146&lt;=0,0,D146*E146/DayCount)</f>
        <v/>
      </c>
      <c r="G146" s="32">
        <f>IF(D146&lt;=0,0,MIN(D146+F146,IF(G4="InterestOnly",F146,IF(G4="FixedAmount",IF($A146&lt;=E4,H4,I4),IF(OR($A146=1,$A146=E4+1),PMT(E146/DayCount,MAX(TermMonths-$A146+1,1),-D146),IF(G145=0,PMT(E146/DayCount,MAX(TermMonths-$A146+1,1),-D146),G145))))))</f>
        <v/>
      </c>
      <c r="H146" s="32">
        <f>IF(OR(D146&lt;=0,$A146&lt;&gt;J4,J4=0),0,MIN(MAX(0,K4-L4*D146),MAX(0,D146-(G146-F146))))</f>
        <v/>
      </c>
      <c r="I146" s="32">
        <f>IF(D146&lt;=0,0,MIN(D146,(G146-F146)+H146))</f>
        <v/>
      </c>
      <c r="J146" s="32">
        <f>IF(D146&lt;=0,0,MAX(0,D146-I146))</f>
        <v/>
      </c>
      <c r="K146" s="32">
        <f>IF(OR($A146&gt;TermMonths,C5&lt;&gt;"Y"),0,Q145)</f>
        <v/>
      </c>
      <c r="L146" s="31">
        <f>IF(K146&lt;=0,0,IF($A146&lt;=E5,D5,F5))</f>
        <v/>
      </c>
      <c r="M146" s="32">
        <f>IF(K146&lt;=0,0,K146*L146/DayCount)</f>
        <v/>
      </c>
      <c r="N146" s="32">
        <f>IF(K146&lt;=0,0,MIN(K146+M146,IF(G5="InterestOnly",M146,IF(G5="FixedAmount",IF($A146&lt;=E5,H5,I5),IF(OR($A146=1,$A146=E5+1),PMT(L146/DayCount,MAX(TermMonths-$A146+1,1),-K146),IF(N145=0,PMT(L146/DayCount,MAX(TermMonths-$A146+1,1),-K146),N145))))))</f>
        <v/>
      </c>
      <c r="O146" s="32">
        <f>IF(OR(K146&lt;=0,$A146&lt;&gt;J5,J5=0),0,MIN(MAX(0,K5-L5*K146),MAX(0,K146-(N146-M146))))</f>
        <v/>
      </c>
      <c r="P146" s="32">
        <f>IF(K146&lt;=0,0,MIN(K146,(N146-M146)+O146))</f>
        <v/>
      </c>
      <c r="Q146" s="32">
        <f>IF(K146&lt;=0,0,MAX(0,K146-P146))</f>
        <v/>
      </c>
      <c r="R146" s="32">
        <f>IF(OR($A146&gt;TermMonths,C6&lt;&gt;"Y"),0,X145)</f>
        <v/>
      </c>
      <c r="S146" s="31">
        <f>IF(R146&lt;=0,0,IF($A146&lt;=E6,D6,F6))</f>
        <v/>
      </c>
      <c r="T146" s="32">
        <f>IF(R146&lt;=0,0,R146*S146/DayCount)</f>
        <v/>
      </c>
      <c r="U146" s="32">
        <f>IF(R146&lt;=0,0,MIN(R146+T146,IF(G6="InterestOnly",T146,IF(G6="FixedAmount",IF($A146&lt;=E6,H6,I6),IF(OR($A146=1,$A146=E6+1),PMT(S146/DayCount,MAX(TermMonths-$A146+1,1),-R146),IF(U145=0,PMT(S146/DayCount,MAX(TermMonths-$A146+1,1),-R146),U145))))))</f>
        <v/>
      </c>
      <c r="V146" s="32">
        <f>IF(OR(R146&lt;=0,$A146&lt;&gt;J6,J6=0),0,MIN(MAX(0,K6-L6*R146),MAX(0,R146-(U146-T146))))</f>
        <v/>
      </c>
      <c r="W146" s="32">
        <f>IF(R146&lt;=0,0,MIN(R146,(U146-T146)+V146))</f>
        <v/>
      </c>
      <c r="X146" s="32">
        <f>IF(R146&lt;=0,0,MAX(0,R146-W146))</f>
        <v/>
      </c>
      <c r="Y146" s="32">
        <f>IF(OR($A146&gt;TermMonths,C7&lt;&gt;"Y"),0,AE145)</f>
        <v/>
      </c>
      <c r="Z146" s="31">
        <f>IF(Y146&lt;=0,0,IF($A146&lt;=E7,D7,F7))</f>
        <v/>
      </c>
      <c r="AA146" s="32">
        <f>IF(Y146&lt;=0,0,Y146*Z146/DayCount)</f>
        <v/>
      </c>
      <c r="AB146" s="32">
        <f>IF(Y146&lt;=0,0,MIN(Y146+AA146,IF(G7="InterestOnly",AA146,IF(G7="FixedAmount",IF($A146&lt;=E7,H7,I7),IF(OR($A146=1,$A146=E7+1),PMT(Z146/DayCount,MAX(TermMonths-$A146+1,1),-Y146),IF(AB145=0,PMT(Z146/DayCount,MAX(TermMonths-$A146+1,1),-Y146),AB145))))))</f>
        <v/>
      </c>
      <c r="AC146" s="32">
        <f>IF(OR(Y146&lt;=0,$A146&lt;&gt;J7,J7=0),0,MIN(MAX(0,K7-L7*Y146),MAX(0,Y146-(AB146-AA146))))</f>
        <v/>
      </c>
      <c r="AD146" s="32">
        <f>IF(Y146&lt;=0,0,MIN(Y146,(AB146-AA146)+AC146))</f>
        <v/>
      </c>
      <c r="AE146" s="32">
        <f>IF(Y146&lt;=0,0,MAX(0,Y146-AD146))</f>
        <v/>
      </c>
      <c r="AF146" s="32">
        <f>IF(OR($A146&gt;TermMonths,C8&lt;&gt;"Y"),0,AL145)</f>
        <v/>
      </c>
      <c r="AG146" s="31">
        <f>IF(AF146&lt;=0,0,IF($A146&lt;=E8,D8,F8))</f>
        <v/>
      </c>
      <c r="AH146" s="32">
        <f>IF(AF146&lt;=0,0,AF146*AG146/DayCount)</f>
        <v/>
      </c>
      <c r="AI146" s="32">
        <f>IF(AF146&lt;=0,0,MIN(AF146+AH146,IF(G8="InterestOnly",AH146,IF(G8="FixedAmount",IF($A146&lt;=E8,H8,I8),IF(OR($A146=1,$A146=E8+1),PMT(AG146/DayCount,MAX(TermMonths-$A146+1,1),-AF146),IF(AI145=0,PMT(AG146/DayCount,MAX(TermMonths-$A146+1,1),-AF146),AI145))))))</f>
        <v/>
      </c>
      <c r="AJ146" s="32">
        <f>IF(OR(AF146&lt;=0,$A146&lt;&gt;J8,J8=0),0,MIN(MAX(0,K8-L8*AF146),MAX(0,AF146-(AI146-AH146))))</f>
        <v/>
      </c>
      <c r="AK146" s="32">
        <f>IF(AF146&lt;=0,0,MIN(AF146,(AI146-AH146)+AJ146))</f>
        <v/>
      </c>
      <c r="AL146" s="32">
        <f>IF(AF146&lt;=0,0,MAX(0,AF146-AK146))</f>
        <v/>
      </c>
      <c r="AM146" s="32">
        <f>IF(OR($A146&gt;TermMonths,C9&lt;&gt;"Y"),0,AS145)</f>
        <v/>
      </c>
      <c r="AN146" s="31">
        <f>IF(AM146&lt;=0,0,IF($A146&lt;=E9,D9,F9))</f>
        <v/>
      </c>
      <c r="AO146" s="32">
        <f>IF(AM146&lt;=0,0,AM146*AN146/DayCount)</f>
        <v/>
      </c>
      <c r="AP146" s="32">
        <f>IF(AM146&lt;=0,0,MIN(AM146+AO146,IF(G9="InterestOnly",AO146,IF(G9="FixedAmount",IF($A146&lt;=E9,H9,I9),IF(OR($A146=1,$A146=E9+1),PMT(AN146/DayCount,MAX(TermMonths-$A146+1,1),-AM146),IF(AP145=0,PMT(AN146/DayCount,MAX(TermMonths-$A146+1,1),-AM146),AP145))))))</f>
        <v/>
      </c>
      <c r="AQ146" s="32">
        <f>IF(OR(AM146&lt;=0,$A146&lt;&gt;J9,J9=0),0,MIN(MAX(0,K9-L9*AM146),MAX(0,AM146-(AP146-AO146))))</f>
        <v/>
      </c>
      <c r="AR146" s="32">
        <f>IF(AM146&lt;=0,0,MIN(AM146,(AP146-AO146)+AQ146))</f>
        <v/>
      </c>
      <c r="AS146" s="32">
        <f>IF(AM146&lt;=0,0,MAX(0,AM146-AR146))</f>
        <v/>
      </c>
    </row>
    <row r="147">
      <c r="A147" s="33" t="n">
        <v>134</v>
      </c>
      <c r="B147" s="34">
        <f>IF(A147&gt;TermMonths,"",EDATE(StartDate,A147-1))</f>
        <v/>
      </c>
      <c r="C147" s="33">
        <f>IF(B147="","",YEAR(B147))</f>
        <v/>
      </c>
      <c r="D147" s="32">
        <f>IF(OR($A147&gt;TermMonths,C4&lt;&gt;"Y"),0,J146)</f>
        <v/>
      </c>
      <c r="E147" s="31">
        <f>IF(D147&lt;=0,0,IF($A147&lt;=E4,D4,F4))</f>
        <v/>
      </c>
      <c r="F147" s="32">
        <f>IF(D147&lt;=0,0,D147*E147/DayCount)</f>
        <v/>
      </c>
      <c r="G147" s="32">
        <f>IF(D147&lt;=0,0,MIN(D147+F147,IF(G4="InterestOnly",F147,IF(G4="FixedAmount",IF($A147&lt;=E4,H4,I4),IF(OR($A147=1,$A147=E4+1),PMT(E147/DayCount,MAX(TermMonths-$A147+1,1),-D147),IF(G146=0,PMT(E147/DayCount,MAX(TermMonths-$A147+1,1),-D147),G146))))))</f>
        <v/>
      </c>
      <c r="H147" s="32">
        <f>IF(OR(D147&lt;=0,$A147&lt;&gt;J4,J4=0),0,MIN(MAX(0,K4-L4*D147),MAX(0,D147-(G147-F147))))</f>
        <v/>
      </c>
      <c r="I147" s="32">
        <f>IF(D147&lt;=0,0,MIN(D147,(G147-F147)+H147))</f>
        <v/>
      </c>
      <c r="J147" s="32">
        <f>IF(D147&lt;=0,0,MAX(0,D147-I147))</f>
        <v/>
      </c>
      <c r="K147" s="32">
        <f>IF(OR($A147&gt;TermMonths,C5&lt;&gt;"Y"),0,Q146)</f>
        <v/>
      </c>
      <c r="L147" s="31">
        <f>IF(K147&lt;=0,0,IF($A147&lt;=E5,D5,F5))</f>
        <v/>
      </c>
      <c r="M147" s="32">
        <f>IF(K147&lt;=0,0,K147*L147/DayCount)</f>
        <v/>
      </c>
      <c r="N147" s="32">
        <f>IF(K147&lt;=0,0,MIN(K147+M147,IF(G5="InterestOnly",M147,IF(G5="FixedAmount",IF($A147&lt;=E5,H5,I5),IF(OR($A147=1,$A147=E5+1),PMT(L147/DayCount,MAX(TermMonths-$A147+1,1),-K147),IF(N146=0,PMT(L147/DayCount,MAX(TermMonths-$A147+1,1),-K147),N146))))))</f>
        <v/>
      </c>
      <c r="O147" s="32">
        <f>IF(OR(K147&lt;=0,$A147&lt;&gt;J5,J5=0),0,MIN(MAX(0,K5-L5*K147),MAX(0,K147-(N147-M147))))</f>
        <v/>
      </c>
      <c r="P147" s="32">
        <f>IF(K147&lt;=0,0,MIN(K147,(N147-M147)+O147))</f>
        <v/>
      </c>
      <c r="Q147" s="32">
        <f>IF(K147&lt;=0,0,MAX(0,K147-P147))</f>
        <v/>
      </c>
      <c r="R147" s="32">
        <f>IF(OR($A147&gt;TermMonths,C6&lt;&gt;"Y"),0,X146)</f>
        <v/>
      </c>
      <c r="S147" s="31">
        <f>IF(R147&lt;=0,0,IF($A147&lt;=E6,D6,F6))</f>
        <v/>
      </c>
      <c r="T147" s="32">
        <f>IF(R147&lt;=0,0,R147*S147/DayCount)</f>
        <v/>
      </c>
      <c r="U147" s="32">
        <f>IF(R147&lt;=0,0,MIN(R147+T147,IF(G6="InterestOnly",T147,IF(G6="FixedAmount",IF($A147&lt;=E6,H6,I6),IF(OR($A147=1,$A147=E6+1),PMT(S147/DayCount,MAX(TermMonths-$A147+1,1),-R147),IF(U146=0,PMT(S147/DayCount,MAX(TermMonths-$A147+1,1),-R147),U146))))))</f>
        <v/>
      </c>
      <c r="V147" s="32">
        <f>IF(OR(R147&lt;=0,$A147&lt;&gt;J6,J6=0),0,MIN(MAX(0,K6-L6*R147),MAX(0,R147-(U147-T147))))</f>
        <v/>
      </c>
      <c r="W147" s="32">
        <f>IF(R147&lt;=0,0,MIN(R147,(U147-T147)+V147))</f>
        <v/>
      </c>
      <c r="X147" s="32">
        <f>IF(R147&lt;=0,0,MAX(0,R147-W147))</f>
        <v/>
      </c>
      <c r="Y147" s="32">
        <f>IF(OR($A147&gt;TermMonths,C7&lt;&gt;"Y"),0,AE146)</f>
        <v/>
      </c>
      <c r="Z147" s="31">
        <f>IF(Y147&lt;=0,0,IF($A147&lt;=E7,D7,F7))</f>
        <v/>
      </c>
      <c r="AA147" s="32">
        <f>IF(Y147&lt;=0,0,Y147*Z147/DayCount)</f>
        <v/>
      </c>
      <c r="AB147" s="32">
        <f>IF(Y147&lt;=0,0,MIN(Y147+AA147,IF(G7="InterestOnly",AA147,IF(G7="FixedAmount",IF($A147&lt;=E7,H7,I7),IF(OR($A147=1,$A147=E7+1),PMT(Z147/DayCount,MAX(TermMonths-$A147+1,1),-Y147),IF(AB146=0,PMT(Z147/DayCount,MAX(TermMonths-$A147+1,1),-Y147),AB146))))))</f>
        <v/>
      </c>
      <c r="AC147" s="32">
        <f>IF(OR(Y147&lt;=0,$A147&lt;&gt;J7,J7=0),0,MIN(MAX(0,K7-L7*Y147),MAX(0,Y147-(AB147-AA147))))</f>
        <v/>
      </c>
      <c r="AD147" s="32">
        <f>IF(Y147&lt;=0,0,MIN(Y147,(AB147-AA147)+AC147))</f>
        <v/>
      </c>
      <c r="AE147" s="32">
        <f>IF(Y147&lt;=0,0,MAX(0,Y147-AD147))</f>
        <v/>
      </c>
      <c r="AF147" s="32">
        <f>IF(OR($A147&gt;TermMonths,C8&lt;&gt;"Y"),0,AL146)</f>
        <v/>
      </c>
      <c r="AG147" s="31">
        <f>IF(AF147&lt;=0,0,IF($A147&lt;=E8,D8,F8))</f>
        <v/>
      </c>
      <c r="AH147" s="32">
        <f>IF(AF147&lt;=0,0,AF147*AG147/DayCount)</f>
        <v/>
      </c>
      <c r="AI147" s="32">
        <f>IF(AF147&lt;=0,0,MIN(AF147+AH147,IF(G8="InterestOnly",AH147,IF(G8="FixedAmount",IF($A147&lt;=E8,H8,I8),IF(OR($A147=1,$A147=E8+1),PMT(AG147/DayCount,MAX(TermMonths-$A147+1,1),-AF147),IF(AI146=0,PMT(AG147/DayCount,MAX(TermMonths-$A147+1,1),-AF147),AI146))))))</f>
        <v/>
      </c>
      <c r="AJ147" s="32">
        <f>IF(OR(AF147&lt;=0,$A147&lt;&gt;J8,J8=0),0,MIN(MAX(0,K8-L8*AF147),MAX(0,AF147-(AI147-AH147))))</f>
        <v/>
      </c>
      <c r="AK147" s="32">
        <f>IF(AF147&lt;=0,0,MIN(AF147,(AI147-AH147)+AJ147))</f>
        <v/>
      </c>
      <c r="AL147" s="32">
        <f>IF(AF147&lt;=0,0,MAX(0,AF147-AK147))</f>
        <v/>
      </c>
      <c r="AM147" s="32">
        <f>IF(OR($A147&gt;TermMonths,C9&lt;&gt;"Y"),0,AS146)</f>
        <v/>
      </c>
      <c r="AN147" s="31">
        <f>IF(AM147&lt;=0,0,IF($A147&lt;=E9,D9,F9))</f>
        <v/>
      </c>
      <c r="AO147" s="32">
        <f>IF(AM147&lt;=0,0,AM147*AN147/DayCount)</f>
        <v/>
      </c>
      <c r="AP147" s="32">
        <f>IF(AM147&lt;=0,0,MIN(AM147+AO147,IF(G9="InterestOnly",AO147,IF(G9="FixedAmount",IF($A147&lt;=E9,H9,I9),IF(OR($A147=1,$A147=E9+1),PMT(AN147/DayCount,MAX(TermMonths-$A147+1,1),-AM147),IF(AP146=0,PMT(AN147/DayCount,MAX(TermMonths-$A147+1,1),-AM147),AP146))))))</f>
        <v/>
      </c>
      <c r="AQ147" s="32">
        <f>IF(OR(AM147&lt;=0,$A147&lt;&gt;J9,J9=0),0,MIN(MAX(0,K9-L9*AM147),MAX(0,AM147-(AP147-AO147))))</f>
        <v/>
      </c>
      <c r="AR147" s="32">
        <f>IF(AM147&lt;=0,0,MIN(AM147,(AP147-AO147)+AQ147))</f>
        <v/>
      </c>
      <c r="AS147" s="32">
        <f>IF(AM147&lt;=0,0,MAX(0,AM147-AR147))</f>
        <v/>
      </c>
    </row>
    <row r="148">
      <c r="A148" s="33" t="n">
        <v>135</v>
      </c>
      <c r="B148" s="34">
        <f>IF(A148&gt;TermMonths,"",EDATE(StartDate,A148-1))</f>
        <v/>
      </c>
      <c r="C148" s="33">
        <f>IF(B148="","",YEAR(B148))</f>
        <v/>
      </c>
      <c r="D148" s="32">
        <f>IF(OR($A148&gt;TermMonths,C4&lt;&gt;"Y"),0,J147)</f>
        <v/>
      </c>
      <c r="E148" s="31">
        <f>IF(D148&lt;=0,0,IF($A148&lt;=E4,D4,F4))</f>
        <v/>
      </c>
      <c r="F148" s="32">
        <f>IF(D148&lt;=0,0,D148*E148/DayCount)</f>
        <v/>
      </c>
      <c r="G148" s="32">
        <f>IF(D148&lt;=0,0,MIN(D148+F148,IF(G4="InterestOnly",F148,IF(G4="FixedAmount",IF($A148&lt;=E4,H4,I4),IF(OR($A148=1,$A148=E4+1),PMT(E148/DayCount,MAX(TermMonths-$A148+1,1),-D148),IF(G147=0,PMT(E148/DayCount,MAX(TermMonths-$A148+1,1),-D148),G147))))))</f>
        <v/>
      </c>
      <c r="H148" s="32">
        <f>IF(OR(D148&lt;=0,$A148&lt;&gt;J4,J4=0),0,MIN(MAX(0,K4-L4*D148),MAX(0,D148-(G148-F148))))</f>
        <v/>
      </c>
      <c r="I148" s="32">
        <f>IF(D148&lt;=0,0,MIN(D148,(G148-F148)+H148))</f>
        <v/>
      </c>
      <c r="J148" s="32">
        <f>IF(D148&lt;=0,0,MAX(0,D148-I148))</f>
        <v/>
      </c>
      <c r="K148" s="32">
        <f>IF(OR($A148&gt;TermMonths,C5&lt;&gt;"Y"),0,Q147)</f>
        <v/>
      </c>
      <c r="L148" s="31">
        <f>IF(K148&lt;=0,0,IF($A148&lt;=E5,D5,F5))</f>
        <v/>
      </c>
      <c r="M148" s="32">
        <f>IF(K148&lt;=0,0,K148*L148/DayCount)</f>
        <v/>
      </c>
      <c r="N148" s="32">
        <f>IF(K148&lt;=0,0,MIN(K148+M148,IF(G5="InterestOnly",M148,IF(G5="FixedAmount",IF($A148&lt;=E5,H5,I5),IF(OR($A148=1,$A148=E5+1),PMT(L148/DayCount,MAX(TermMonths-$A148+1,1),-K148),IF(N147=0,PMT(L148/DayCount,MAX(TermMonths-$A148+1,1),-K148),N147))))))</f>
        <v/>
      </c>
      <c r="O148" s="32">
        <f>IF(OR(K148&lt;=0,$A148&lt;&gt;J5,J5=0),0,MIN(MAX(0,K5-L5*K148),MAX(0,K148-(N148-M148))))</f>
        <v/>
      </c>
      <c r="P148" s="32">
        <f>IF(K148&lt;=0,0,MIN(K148,(N148-M148)+O148))</f>
        <v/>
      </c>
      <c r="Q148" s="32">
        <f>IF(K148&lt;=0,0,MAX(0,K148-P148))</f>
        <v/>
      </c>
      <c r="R148" s="32">
        <f>IF(OR($A148&gt;TermMonths,C6&lt;&gt;"Y"),0,X147)</f>
        <v/>
      </c>
      <c r="S148" s="31">
        <f>IF(R148&lt;=0,0,IF($A148&lt;=E6,D6,F6))</f>
        <v/>
      </c>
      <c r="T148" s="32">
        <f>IF(R148&lt;=0,0,R148*S148/DayCount)</f>
        <v/>
      </c>
      <c r="U148" s="32">
        <f>IF(R148&lt;=0,0,MIN(R148+T148,IF(G6="InterestOnly",T148,IF(G6="FixedAmount",IF($A148&lt;=E6,H6,I6),IF(OR($A148=1,$A148=E6+1),PMT(S148/DayCount,MAX(TermMonths-$A148+1,1),-R148),IF(U147=0,PMT(S148/DayCount,MAX(TermMonths-$A148+1,1),-R148),U147))))))</f>
        <v/>
      </c>
      <c r="V148" s="32">
        <f>IF(OR(R148&lt;=0,$A148&lt;&gt;J6,J6=0),0,MIN(MAX(0,K6-L6*R148),MAX(0,R148-(U148-T148))))</f>
        <v/>
      </c>
      <c r="W148" s="32">
        <f>IF(R148&lt;=0,0,MIN(R148,(U148-T148)+V148))</f>
        <v/>
      </c>
      <c r="X148" s="32">
        <f>IF(R148&lt;=0,0,MAX(0,R148-W148))</f>
        <v/>
      </c>
      <c r="Y148" s="32">
        <f>IF(OR($A148&gt;TermMonths,C7&lt;&gt;"Y"),0,AE147)</f>
        <v/>
      </c>
      <c r="Z148" s="31">
        <f>IF(Y148&lt;=0,0,IF($A148&lt;=E7,D7,F7))</f>
        <v/>
      </c>
      <c r="AA148" s="32">
        <f>IF(Y148&lt;=0,0,Y148*Z148/DayCount)</f>
        <v/>
      </c>
      <c r="AB148" s="32">
        <f>IF(Y148&lt;=0,0,MIN(Y148+AA148,IF(G7="InterestOnly",AA148,IF(G7="FixedAmount",IF($A148&lt;=E7,H7,I7),IF(OR($A148=1,$A148=E7+1),PMT(Z148/DayCount,MAX(TermMonths-$A148+1,1),-Y148),IF(AB147=0,PMT(Z148/DayCount,MAX(TermMonths-$A148+1,1),-Y148),AB147))))))</f>
        <v/>
      </c>
      <c r="AC148" s="32">
        <f>IF(OR(Y148&lt;=0,$A148&lt;&gt;J7,J7=0),0,MIN(MAX(0,K7-L7*Y148),MAX(0,Y148-(AB148-AA148))))</f>
        <v/>
      </c>
      <c r="AD148" s="32">
        <f>IF(Y148&lt;=0,0,MIN(Y148,(AB148-AA148)+AC148))</f>
        <v/>
      </c>
      <c r="AE148" s="32">
        <f>IF(Y148&lt;=0,0,MAX(0,Y148-AD148))</f>
        <v/>
      </c>
      <c r="AF148" s="32">
        <f>IF(OR($A148&gt;TermMonths,C8&lt;&gt;"Y"),0,AL147)</f>
        <v/>
      </c>
      <c r="AG148" s="31">
        <f>IF(AF148&lt;=0,0,IF($A148&lt;=E8,D8,F8))</f>
        <v/>
      </c>
      <c r="AH148" s="32">
        <f>IF(AF148&lt;=0,0,AF148*AG148/DayCount)</f>
        <v/>
      </c>
      <c r="AI148" s="32">
        <f>IF(AF148&lt;=0,0,MIN(AF148+AH148,IF(G8="InterestOnly",AH148,IF(G8="FixedAmount",IF($A148&lt;=E8,H8,I8),IF(OR($A148=1,$A148=E8+1),PMT(AG148/DayCount,MAX(TermMonths-$A148+1,1),-AF148),IF(AI147=0,PMT(AG148/DayCount,MAX(TermMonths-$A148+1,1),-AF148),AI147))))))</f>
        <v/>
      </c>
      <c r="AJ148" s="32">
        <f>IF(OR(AF148&lt;=0,$A148&lt;&gt;J8,J8=0),0,MIN(MAX(0,K8-L8*AF148),MAX(0,AF148-(AI148-AH148))))</f>
        <v/>
      </c>
      <c r="AK148" s="32">
        <f>IF(AF148&lt;=0,0,MIN(AF148,(AI148-AH148)+AJ148))</f>
        <v/>
      </c>
      <c r="AL148" s="32">
        <f>IF(AF148&lt;=0,0,MAX(0,AF148-AK148))</f>
        <v/>
      </c>
      <c r="AM148" s="32">
        <f>IF(OR($A148&gt;TermMonths,C9&lt;&gt;"Y"),0,AS147)</f>
        <v/>
      </c>
      <c r="AN148" s="31">
        <f>IF(AM148&lt;=0,0,IF($A148&lt;=E9,D9,F9))</f>
        <v/>
      </c>
      <c r="AO148" s="32">
        <f>IF(AM148&lt;=0,0,AM148*AN148/DayCount)</f>
        <v/>
      </c>
      <c r="AP148" s="32">
        <f>IF(AM148&lt;=0,0,MIN(AM148+AO148,IF(G9="InterestOnly",AO148,IF(G9="FixedAmount",IF($A148&lt;=E9,H9,I9),IF(OR($A148=1,$A148=E9+1),PMT(AN148/DayCount,MAX(TermMonths-$A148+1,1),-AM148),IF(AP147=0,PMT(AN148/DayCount,MAX(TermMonths-$A148+1,1),-AM148),AP147))))))</f>
        <v/>
      </c>
      <c r="AQ148" s="32">
        <f>IF(OR(AM148&lt;=0,$A148&lt;&gt;J9,J9=0),0,MIN(MAX(0,K9-L9*AM148),MAX(0,AM148-(AP148-AO148))))</f>
        <v/>
      </c>
      <c r="AR148" s="32">
        <f>IF(AM148&lt;=0,0,MIN(AM148,(AP148-AO148)+AQ148))</f>
        <v/>
      </c>
      <c r="AS148" s="32">
        <f>IF(AM148&lt;=0,0,MAX(0,AM148-AR148))</f>
        <v/>
      </c>
    </row>
    <row r="149">
      <c r="A149" s="33" t="n">
        <v>136</v>
      </c>
      <c r="B149" s="34">
        <f>IF(A149&gt;TermMonths,"",EDATE(StartDate,A149-1))</f>
        <v/>
      </c>
      <c r="C149" s="33">
        <f>IF(B149="","",YEAR(B149))</f>
        <v/>
      </c>
      <c r="D149" s="32">
        <f>IF(OR($A149&gt;TermMonths,C4&lt;&gt;"Y"),0,J148)</f>
        <v/>
      </c>
      <c r="E149" s="31">
        <f>IF(D149&lt;=0,0,IF($A149&lt;=E4,D4,F4))</f>
        <v/>
      </c>
      <c r="F149" s="32">
        <f>IF(D149&lt;=0,0,D149*E149/DayCount)</f>
        <v/>
      </c>
      <c r="G149" s="32">
        <f>IF(D149&lt;=0,0,MIN(D149+F149,IF(G4="InterestOnly",F149,IF(G4="FixedAmount",IF($A149&lt;=E4,H4,I4),IF(OR($A149=1,$A149=E4+1),PMT(E149/DayCount,MAX(TermMonths-$A149+1,1),-D149),IF(G148=0,PMT(E149/DayCount,MAX(TermMonths-$A149+1,1),-D149),G148))))))</f>
        <v/>
      </c>
      <c r="H149" s="32">
        <f>IF(OR(D149&lt;=0,$A149&lt;&gt;J4,J4=0),0,MIN(MAX(0,K4-L4*D149),MAX(0,D149-(G149-F149))))</f>
        <v/>
      </c>
      <c r="I149" s="32">
        <f>IF(D149&lt;=0,0,MIN(D149,(G149-F149)+H149))</f>
        <v/>
      </c>
      <c r="J149" s="32">
        <f>IF(D149&lt;=0,0,MAX(0,D149-I149))</f>
        <v/>
      </c>
      <c r="K149" s="32">
        <f>IF(OR($A149&gt;TermMonths,C5&lt;&gt;"Y"),0,Q148)</f>
        <v/>
      </c>
      <c r="L149" s="31">
        <f>IF(K149&lt;=0,0,IF($A149&lt;=E5,D5,F5))</f>
        <v/>
      </c>
      <c r="M149" s="32">
        <f>IF(K149&lt;=0,0,K149*L149/DayCount)</f>
        <v/>
      </c>
      <c r="N149" s="32">
        <f>IF(K149&lt;=0,0,MIN(K149+M149,IF(G5="InterestOnly",M149,IF(G5="FixedAmount",IF($A149&lt;=E5,H5,I5),IF(OR($A149=1,$A149=E5+1),PMT(L149/DayCount,MAX(TermMonths-$A149+1,1),-K149),IF(N148=0,PMT(L149/DayCount,MAX(TermMonths-$A149+1,1),-K149),N148))))))</f>
        <v/>
      </c>
      <c r="O149" s="32">
        <f>IF(OR(K149&lt;=0,$A149&lt;&gt;J5,J5=0),0,MIN(MAX(0,K5-L5*K149),MAX(0,K149-(N149-M149))))</f>
        <v/>
      </c>
      <c r="P149" s="32">
        <f>IF(K149&lt;=0,0,MIN(K149,(N149-M149)+O149))</f>
        <v/>
      </c>
      <c r="Q149" s="32">
        <f>IF(K149&lt;=0,0,MAX(0,K149-P149))</f>
        <v/>
      </c>
      <c r="R149" s="32">
        <f>IF(OR($A149&gt;TermMonths,C6&lt;&gt;"Y"),0,X148)</f>
        <v/>
      </c>
      <c r="S149" s="31">
        <f>IF(R149&lt;=0,0,IF($A149&lt;=E6,D6,F6))</f>
        <v/>
      </c>
      <c r="T149" s="32">
        <f>IF(R149&lt;=0,0,R149*S149/DayCount)</f>
        <v/>
      </c>
      <c r="U149" s="32">
        <f>IF(R149&lt;=0,0,MIN(R149+T149,IF(G6="InterestOnly",T149,IF(G6="FixedAmount",IF($A149&lt;=E6,H6,I6),IF(OR($A149=1,$A149=E6+1),PMT(S149/DayCount,MAX(TermMonths-$A149+1,1),-R149),IF(U148=0,PMT(S149/DayCount,MAX(TermMonths-$A149+1,1),-R149),U148))))))</f>
        <v/>
      </c>
      <c r="V149" s="32">
        <f>IF(OR(R149&lt;=0,$A149&lt;&gt;J6,J6=0),0,MIN(MAX(0,K6-L6*R149),MAX(0,R149-(U149-T149))))</f>
        <v/>
      </c>
      <c r="W149" s="32">
        <f>IF(R149&lt;=0,0,MIN(R149,(U149-T149)+V149))</f>
        <v/>
      </c>
      <c r="X149" s="32">
        <f>IF(R149&lt;=0,0,MAX(0,R149-W149))</f>
        <v/>
      </c>
      <c r="Y149" s="32">
        <f>IF(OR($A149&gt;TermMonths,C7&lt;&gt;"Y"),0,AE148)</f>
        <v/>
      </c>
      <c r="Z149" s="31">
        <f>IF(Y149&lt;=0,0,IF($A149&lt;=E7,D7,F7))</f>
        <v/>
      </c>
      <c r="AA149" s="32">
        <f>IF(Y149&lt;=0,0,Y149*Z149/DayCount)</f>
        <v/>
      </c>
      <c r="AB149" s="32">
        <f>IF(Y149&lt;=0,0,MIN(Y149+AA149,IF(G7="InterestOnly",AA149,IF(G7="FixedAmount",IF($A149&lt;=E7,H7,I7),IF(OR($A149=1,$A149=E7+1),PMT(Z149/DayCount,MAX(TermMonths-$A149+1,1),-Y149),IF(AB148=0,PMT(Z149/DayCount,MAX(TermMonths-$A149+1,1),-Y149),AB148))))))</f>
        <v/>
      </c>
      <c r="AC149" s="32">
        <f>IF(OR(Y149&lt;=0,$A149&lt;&gt;J7,J7=0),0,MIN(MAX(0,K7-L7*Y149),MAX(0,Y149-(AB149-AA149))))</f>
        <v/>
      </c>
      <c r="AD149" s="32">
        <f>IF(Y149&lt;=0,0,MIN(Y149,(AB149-AA149)+AC149))</f>
        <v/>
      </c>
      <c r="AE149" s="32">
        <f>IF(Y149&lt;=0,0,MAX(0,Y149-AD149))</f>
        <v/>
      </c>
      <c r="AF149" s="32">
        <f>IF(OR($A149&gt;TermMonths,C8&lt;&gt;"Y"),0,AL148)</f>
        <v/>
      </c>
      <c r="AG149" s="31">
        <f>IF(AF149&lt;=0,0,IF($A149&lt;=E8,D8,F8))</f>
        <v/>
      </c>
      <c r="AH149" s="32">
        <f>IF(AF149&lt;=0,0,AF149*AG149/DayCount)</f>
        <v/>
      </c>
      <c r="AI149" s="32">
        <f>IF(AF149&lt;=0,0,MIN(AF149+AH149,IF(G8="InterestOnly",AH149,IF(G8="FixedAmount",IF($A149&lt;=E8,H8,I8),IF(OR($A149=1,$A149=E8+1),PMT(AG149/DayCount,MAX(TermMonths-$A149+1,1),-AF149),IF(AI148=0,PMT(AG149/DayCount,MAX(TermMonths-$A149+1,1),-AF149),AI148))))))</f>
        <v/>
      </c>
      <c r="AJ149" s="32">
        <f>IF(OR(AF149&lt;=0,$A149&lt;&gt;J8,J8=0),0,MIN(MAX(0,K8-L8*AF149),MAX(0,AF149-(AI149-AH149))))</f>
        <v/>
      </c>
      <c r="AK149" s="32">
        <f>IF(AF149&lt;=0,0,MIN(AF149,(AI149-AH149)+AJ149))</f>
        <v/>
      </c>
      <c r="AL149" s="32">
        <f>IF(AF149&lt;=0,0,MAX(0,AF149-AK149))</f>
        <v/>
      </c>
      <c r="AM149" s="32">
        <f>IF(OR($A149&gt;TermMonths,C9&lt;&gt;"Y"),0,AS148)</f>
        <v/>
      </c>
      <c r="AN149" s="31">
        <f>IF(AM149&lt;=0,0,IF($A149&lt;=E9,D9,F9))</f>
        <v/>
      </c>
      <c r="AO149" s="32">
        <f>IF(AM149&lt;=0,0,AM149*AN149/DayCount)</f>
        <v/>
      </c>
      <c r="AP149" s="32">
        <f>IF(AM149&lt;=0,0,MIN(AM149+AO149,IF(G9="InterestOnly",AO149,IF(G9="FixedAmount",IF($A149&lt;=E9,H9,I9),IF(OR($A149=1,$A149=E9+1),PMT(AN149/DayCount,MAX(TermMonths-$A149+1,1),-AM149),IF(AP148=0,PMT(AN149/DayCount,MAX(TermMonths-$A149+1,1),-AM149),AP148))))))</f>
        <v/>
      </c>
      <c r="AQ149" s="32">
        <f>IF(OR(AM149&lt;=0,$A149&lt;&gt;J9,J9=0),0,MIN(MAX(0,K9-L9*AM149),MAX(0,AM149-(AP149-AO149))))</f>
        <v/>
      </c>
      <c r="AR149" s="32">
        <f>IF(AM149&lt;=0,0,MIN(AM149,(AP149-AO149)+AQ149))</f>
        <v/>
      </c>
      <c r="AS149" s="32">
        <f>IF(AM149&lt;=0,0,MAX(0,AM149-AR149))</f>
        <v/>
      </c>
    </row>
    <row r="150">
      <c r="A150" s="33" t="n">
        <v>137</v>
      </c>
      <c r="B150" s="34">
        <f>IF(A150&gt;TermMonths,"",EDATE(StartDate,A150-1))</f>
        <v/>
      </c>
      <c r="C150" s="33">
        <f>IF(B150="","",YEAR(B150))</f>
        <v/>
      </c>
      <c r="D150" s="32">
        <f>IF(OR($A150&gt;TermMonths,C4&lt;&gt;"Y"),0,J149)</f>
        <v/>
      </c>
      <c r="E150" s="31">
        <f>IF(D150&lt;=0,0,IF($A150&lt;=E4,D4,F4))</f>
        <v/>
      </c>
      <c r="F150" s="32">
        <f>IF(D150&lt;=0,0,D150*E150/DayCount)</f>
        <v/>
      </c>
      <c r="G150" s="32">
        <f>IF(D150&lt;=0,0,MIN(D150+F150,IF(G4="InterestOnly",F150,IF(G4="FixedAmount",IF($A150&lt;=E4,H4,I4),IF(OR($A150=1,$A150=E4+1),PMT(E150/DayCount,MAX(TermMonths-$A150+1,1),-D150),IF(G149=0,PMT(E150/DayCount,MAX(TermMonths-$A150+1,1),-D150),G149))))))</f>
        <v/>
      </c>
      <c r="H150" s="32">
        <f>IF(OR(D150&lt;=0,$A150&lt;&gt;J4,J4=0),0,MIN(MAX(0,K4-L4*D150),MAX(0,D150-(G150-F150))))</f>
        <v/>
      </c>
      <c r="I150" s="32">
        <f>IF(D150&lt;=0,0,MIN(D150,(G150-F150)+H150))</f>
        <v/>
      </c>
      <c r="J150" s="32">
        <f>IF(D150&lt;=0,0,MAX(0,D150-I150))</f>
        <v/>
      </c>
      <c r="K150" s="32">
        <f>IF(OR($A150&gt;TermMonths,C5&lt;&gt;"Y"),0,Q149)</f>
        <v/>
      </c>
      <c r="L150" s="31">
        <f>IF(K150&lt;=0,0,IF($A150&lt;=E5,D5,F5))</f>
        <v/>
      </c>
      <c r="M150" s="32">
        <f>IF(K150&lt;=0,0,K150*L150/DayCount)</f>
        <v/>
      </c>
      <c r="N150" s="32">
        <f>IF(K150&lt;=0,0,MIN(K150+M150,IF(G5="InterestOnly",M150,IF(G5="FixedAmount",IF($A150&lt;=E5,H5,I5),IF(OR($A150=1,$A150=E5+1),PMT(L150/DayCount,MAX(TermMonths-$A150+1,1),-K150),IF(N149=0,PMT(L150/DayCount,MAX(TermMonths-$A150+1,1),-K150),N149))))))</f>
        <v/>
      </c>
      <c r="O150" s="32">
        <f>IF(OR(K150&lt;=0,$A150&lt;&gt;J5,J5=0),0,MIN(MAX(0,K5-L5*K150),MAX(0,K150-(N150-M150))))</f>
        <v/>
      </c>
      <c r="P150" s="32">
        <f>IF(K150&lt;=0,0,MIN(K150,(N150-M150)+O150))</f>
        <v/>
      </c>
      <c r="Q150" s="32">
        <f>IF(K150&lt;=0,0,MAX(0,K150-P150))</f>
        <v/>
      </c>
      <c r="R150" s="32">
        <f>IF(OR($A150&gt;TermMonths,C6&lt;&gt;"Y"),0,X149)</f>
        <v/>
      </c>
      <c r="S150" s="31">
        <f>IF(R150&lt;=0,0,IF($A150&lt;=E6,D6,F6))</f>
        <v/>
      </c>
      <c r="T150" s="32">
        <f>IF(R150&lt;=0,0,R150*S150/DayCount)</f>
        <v/>
      </c>
      <c r="U150" s="32">
        <f>IF(R150&lt;=0,0,MIN(R150+T150,IF(G6="InterestOnly",T150,IF(G6="FixedAmount",IF($A150&lt;=E6,H6,I6),IF(OR($A150=1,$A150=E6+1),PMT(S150/DayCount,MAX(TermMonths-$A150+1,1),-R150),IF(U149=0,PMT(S150/DayCount,MAX(TermMonths-$A150+1,1),-R150),U149))))))</f>
        <v/>
      </c>
      <c r="V150" s="32">
        <f>IF(OR(R150&lt;=0,$A150&lt;&gt;J6,J6=0),0,MIN(MAX(0,K6-L6*R150),MAX(0,R150-(U150-T150))))</f>
        <v/>
      </c>
      <c r="W150" s="32">
        <f>IF(R150&lt;=0,0,MIN(R150,(U150-T150)+V150))</f>
        <v/>
      </c>
      <c r="X150" s="32">
        <f>IF(R150&lt;=0,0,MAX(0,R150-W150))</f>
        <v/>
      </c>
      <c r="Y150" s="32">
        <f>IF(OR($A150&gt;TermMonths,C7&lt;&gt;"Y"),0,AE149)</f>
        <v/>
      </c>
      <c r="Z150" s="31">
        <f>IF(Y150&lt;=0,0,IF($A150&lt;=E7,D7,F7))</f>
        <v/>
      </c>
      <c r="AA150" s="32">
        <f>IF(Y150&lt;=0,0,Y150*Z150/DayCount)</f>
        <v/>
      </c>
      <c r="AB150" s="32">
        <f>IF(Y150&lt;=0,0,MIN(Y150+AA150,IF(G7="InterestOnly",AA150,IF(G7="FixedAmount",IF($A150&lt;=E7,H7,I7),IF(OR($A150=1,$A150=E7+1),PMT(Z150/DayCount,MAX(TermMonths-$A150+1,1),-Y150),IF(AB149=0,PMT(Z150/DayCount,MAX(TermMonths-$A150+1,1),-Y150),AB149))))))</f>
        <v/>
      </c>
      <c r="AC150" s="32">
        <f>IF(OR(Y150&lt;=0,$A150&lt;&gt;J7,J7=0),0,MIN(MAX(0,K7-L7*Y150),MAX(0,Y150-(AB150-AA150))))</f>
        <v/>
      </c>
      <c r="AD150" s="32">
        <f>IF(Y150&lt;=0,0,MIN(Y150,(AB150-AA150)+AC150))</f>
        <v/>
      </c>
      <c r="AE150" s="32">
        <f>IF(Y150&lt;=0,0,MAX(0,Y150-AD150))</f>
        <v/>
      </c>
      <c r="AF150" s="32">
        <f>IF(OR($A150&gt;TermMonths,C8&lt;&gt;"Y"),0,AL149)</f>
        <v/>
      </c>
      <c r="AG150" s="31">
        <f>IF(AF150&lt;=0,0,IF($A150&lt;=E8,D8,F8))</f>
        <v/>
      </c>
      <c r="AH150" s="32">
        <f>IF(AF150&lt;=0,0,AF150*AG150/DayCount)</f>
        <v/>
      </c>
      <c r="AI150" s="32">
        <f>IF(AF150&lt;=0,0,MIN(AF150+AH150,IF(G8="InterestOnly",AH150,IF(G8="FixedAmount",IF($A150&lt;=E8,H8,I8),IF(OR($A150=1,$A150=E8+1),PMT(AG150/DayCount,MAX(TermMonths-$A150+1,1),-AF150),IF(AI149=0,PMT(AG150/DayCount,MAX(TermMonths-$A150+1,1),-AF150),AI149))))))</f>
        <v/>
      </c>
      <c r="AJ150" s="32">
        <f>IF(OR(AF150&lt;=0,$A150&lt;&gt;J8,J8=0),0,MIN(MAX(0,K8-L8*AF150),MAX(0,AF150-(AI150-AH150))))</f>
        <v/>
      </c>
      <c r="AK150" s="32">
        <f>IF(AF150&lt;=0,0,MIN(AF150,(AI150-AH150)+AJ150))</f>
        <v/>
      </c>
      <c r="AL150" s="32">
        <f>IF(AF150&lt;=0,0,MAX(0,AF150-AK150))</f>
        <v/>
      </c>
      <c r="AM150" s="32">
        <f>IF(OR($A150&gt;TermMonths,C9&lt;&gt;"Y"),0,AS149)</f>
        <v/>
      </c>
      <c r="AN150" s="31">
        <f>IF(AM150&lt;=0,0,IF($A150&lt;=E9,D9,F9))</f>
        <v/>
      </c>
      <c r="AO150" s="32">
        <f>IF(AM150&lt;=0,0,AM150*AN150/DayCount)</f>
        <v/>
      </c>
      <c r="AP150" s="32">
        <f>IF(AM150&lt;=0,0,MIN(AM150+AO150,IF(G9="InterestOnly",AO150,IF(G9="FixedAmount",IF($A150&lt;=E9,H9,I9),IF(OR($A150=1,$A150=E9+1),PMT(AN150/DayCount,MAX(TermMonths-$A150+1,1),-AM150),IF(AP149=0,PMT(AN150/DayCount,MAX(TermMonths-$A150+1,1),-AM150),AP149))))))</f>
        <v/>
      </c>
      <c r="AQ150" s="32">
        <f>IF(OR(AM150&lt;=0,$A150&lt;&gt;J9,J9=0),0,MIN(MAX(0,K9-L9*AM150),MAX(0,AM150-(AP150-AO150))))</f>
        <v/>
      </c>
      <c r="AR150" s="32">
        <f>IF(AM150&lt;=0,0,MIN(AM150,(AP150-AO150)+AQ150))</f>
        <v/>
      </c>
      <c r="AS150" s="32">
        <f>IF(AM150&lt;=0,0,MAX(0,AM150-AR150))</f>
        <v/>
      </c>
    </row>
    <row r="151">
      <c r="A151" s="33" t="n">
        <v>138</v>
      </c>
      <c r="B151" s="34">
        <f>IF(A151&gt;TermMonths,"",EDATE(StartDate,A151-1))</f>
        <v/>
      </c>
      <c r="C151" s="33">
        <f>IF(B151="","",YEAR(B151))</f>
        <v/>
      </c>
      <c r="D151" s="32">
        <f>IF(OR($A151&gt;TermMonths,C4&lt;&gt;"Y"),0,J150)</f>
        <v/>
      </c>
      <c r="E151" s="31">
        <f>IF(D151&lt;=0,0,IF($A151&lt;=E4,D4,F4))</f>
        <v/>
      </c>
      <c r="F151" s="32">
        <f>IF(D151&lt;=0,0,D151*E151/DayCount)</f>
        <v/>
      </c>
      <c r="G151" s="32">
        <f>IF(D151&lt;=0,0,MIN(D151+F151,IF(G4="InterestOnly",F151,IF(G4="FixedAmount",IF($A151&lt;=E4,H4,I4),IF(OR($A151=1,$A151=E4+1),PMT(E151/DayCount,MAX(TermMonths-$A151+1,1),-D151),IF(G150=0,PMT(E151/DayCount,MAX(TermMonths-$A151+1,1),-D151),G150))))))</f>
        <v/>
      </c>
      <c r="H151" s="32">
        <f>IF(OR(D151&lt;=0,$A151&lt;&gt;J4,J4=0),0,MIN(MAX(0,K4-L4*D151),MAX(0,D151-(G151-F151))))</f>
        <v/>
      </c>
      <c r="I151" s="32">
        <f>IF(D151&lt;=0,0,MIN(D151,(G151-F151)+H151))</f>
        <v/>
      </c>
      <c r="J151" s="32">
        <f>IF(D151&lt;=0,0,MAX(0,D151-I151))</f>
        <v/>
      </c>
      <c r="K151" s="32">
        <f>IF(OR($A151&gt;TermMonths,C5&lt;&gt;"Y"),0,Q150)</f>
        <v/>
      </c>
      <c r="L151" s="31">
        <f>IF(K151&lt;=0,0,IF($A151&lt;=E5,D5,F5))</f>
        <v/>
      </c>
      <c r="M151" s="32">
        <f>IF(K151&lt;=0,0,K151*L151/DayCount)</f>
        <v/>
      </c>
      <c r="N151" s="32">
        <f>IF(K151&lt;=0,0,MIN(K151+M151,IF(G5="InterestOnly",M151,IF(G5="FixedAmount",IF($A151&lt;=E5,H5,I5),IF(OR($A151=1,$A151=E5+1),PMT(L151/DayCount,MAX(TermMonths-$A151+1,1),-K151),IF(N150=0,PMT(L151/DayCount,MAX(TermMonths-$A151+1,1),-K151),N150))))))</f>
        <v/>
      </c>
      <c r="O151" s="32">
        <f>IF(OR(K151&lt;=0,$A151&lt;&gt;J5,J5=0),0,MIN(MAX(0,K5-L5*K151),MAX(0,K151-(N151-M151))))</f>
        <v/>
      </c>
      <c r="P151" s="32">
        <f>IF(K151&lt;=0,0,MIN(K151,(N151-M151)+O151))</f>
        <v/>
      </c>
      <c r="Q151" s="32">
        <f>IF(K151&lt;=0,0,MAX(0,K151-P151))</f>
        <v/>
      </c>
      <c r="R151" s="32">
        <f>IF(OR($A151&gt;TermMonths,C6&lt;&gt;"Y"),0,X150)</f>
        <v/>
      </c>
      <c r="S151" s="31">
        <f>IF(R151&lt;=0,0,IF($A151&lt;=E6,D6,F6))</f>
        <v/>
      </c>
      <c r="T151" s="32">
        <f>IF(R151&lt;=0,0,R151*S151/DayCount)</f>
        <v/>
      </c>
      <c r="U151" s="32">
        <f>IF(R151&lt;=0,0,MIN(R151+T151,IF(G6="InterestOnly",T151,IF(G6="FixedAmount",IF($A151&lt;=E6,H6,I6),IF(OR($A151=1,$A151=E6+1),PMT(S151/DayCount,MAX(TermMonths-$A151+1,1),-R151),IF(U150=0,PMT(S151/DayCount,MAX(TermMonths-$A151+1,1),-R151),U150))))))</f>
        <v/>
      </c>
      <c r="V151" s="32">
        <f>IF(OR(R151&lt;=0,$A151&lt;&gt;J6,J6=0),0,MIN(MAX(0,K6-L6*R151),MAX(0,R151-(U151-T151))))</f>
        <v/>
      </c>
      <c r="W151" s="32">
        <f>IF(R151&lt;=0,0,MIN(R151,(U151-T151)+V151))</f>
        <v/>
      </c>
      <c r="X151" s="32">
        <f>IF(R151&lt;=0,0,MAX(0,R151-W151))</f>
        <v/>
      </c>
      <c r="Y151" s="32">
        <f>IF(OR($A151&gt;TermMonths,C7&lt;&gt;"Y"),0,AE150)</f>
        <v/>
      </c>
      <c r="Z151" s="31">
        <f>IF(Y151&lt;=0,0,IF($A151&lt;=E7,D7,F7))</f>
        <v/>
      </c>
      <c r="AA151" s="32">
        <f>IF(Y151&lt;=0,0,Y151*Z151/DayCount)</f>
        <v/>
      </c>
      <c r="AB151" s="32">
        <f>IF(Y151&lt;=0,0,MIN(Y151+AA151,IF(G7="InterestOnly",AA151,IF(G7="FixedAmount",IF($A151&lt;=E7,H7,I7),IF(OR($A151=1,$A151=E7+1),PMT(Z151/DayCount,MAX(TermMonths-$A151+1,1),-Y151),IF(AB150=0,PMT(Z151/DayCount,MAX(TermMonths-$A151+1,1),-Y151),AB150))))))</f>
        <v/>
      </c>
      <c r="AC151" s="32">
        <f>IF(OR(Y151&lt;=0,$A151&lt;&gt;J7,J7=0),0,MIN(MAX(0,K7-L7*Y151),MAX(0,Y151-(AB151-AA151))))</f>
        <v/>
      </c>
      <c r="AD151" s="32">
        <f>IF(Y151&lt;=0,0,MIN(Y151,(AB151-AA151)+AC151))</f>
        <v/>
      </c>
      <c r="AE151" s="32">
        <f>IF(Y151&lt;=0,0,MAX(0,Y151-AD151))</f>
        <v/>
      </c>
      <c r="AF151" s="32">
        <f>IF(OR($A151&gt;TermMonths,C8&lt;&gt;"Y"),0,AL150)</f>
        <v/>
      </c>
      <c r="AG151" s="31">
        <f>IF(AF151&lt;=0,0,IF($A151&lt;=E8,D8,F8))</f>
        <v/>
      </c>
      <c r="AH151" s="32">
        <f>IF(AF151&lt;=0,0,AF151*AG151/DayCount)</f>
        <v/>
      </c>
      <c r="AI151" s="32">
        <f>IF(AF151&lt;=0,0,MIN(AF151+AH151,IF(G8="InterestOnly",AH151,IF(G8="FixedAmount",IF($A151&lt;=E8,H8,I8),IF(OR($A151=1,$A151=E8+1),PMT(AG151/DayCount,MAX(TermMonths-$A151+1,1),-AF151),IF(AI150=0,PMT(AG151/DayCount,MAX(TermMonths-$A151+1,1),-AF151),AI150))))))</f>
        <v/>
      </c>
      <c r="AJ151" s="32">
        <f>IF(OR(AF151&lt;=0,$A151&lt;&gt;J8,J8=0),0,MIN(MAX(0,K8-L8*AF151),MAX(0,AF151-(AI151-AH151))))</f>
        <v/>
      </c>
      <c r="AK151" s="32">
        <f>IF(AF151&lt;=0,0,MIN(AF151,(AI151-AH151)+AJ151))</f>
        <v/>
      </c>
      <c r="AL151" s="32">
        <f>IF(AF151&lt;=0,0,MAX(0,AF151-AK151))</f>
        <v/>
      </c>
      <c r="AM151" s="32">
        <f>IF(OR($A151&gt;TermMonths,C9&lt;&gt;"Y"),0,AS150)</f>
        <v/>
      </c>
      <c r="AN151" s="31">
        <f>IF(AM151&lt;=0,0,IF($A151&lt;=E9,D9,F9))</f>
        <v/>
      </c>
      <c r="AO151" s="32">
        <f>IF(AM151&lt;=0,0,AM151*AN151/DayCount)</f>
        <v/>
      </c>
      <c r="AP151" s="32">
        <f>IF(AM151&lt;=0,0,MIN(AM151+AO151,IF(G9="InterestOnly",AO151,IF(G9="FixedAmount",IF($A151&lt;=E9,H9,I9),IF(OR($A151=1,$A151=E9+1),PMT(AN151/DayCount,MAX(TermMonths-$A151+1,1),-AM151),IF(AP150=0,PMT(AN151/DayCount,MAX(TermMonths-$A151+1,1),-AM151),AP150))))))</f>
        <v/>
      </c>
      <c r="AQ151" s="32">
        <f>IF(OR(AM151&lt;=0,$A151&lt;&gt;J9,J9=0),0,MIN(MAX(0,K9-L9*AM151),MAX(0,AM151-(AP151-AO151))))</f>
        <v/>
      </c>
      <c r="AR151" s="32">
        <f>IF(AM151&lt;=0,0,MIN(AM151,(AP151-AO151)+AQ151))</f>
        <v/>
      </c>
      <c r="AS151" s="32">
        <f>IF(AM151&lt;=0,0,MAX(0,AM151-AR151))</f>
        <v/>
      </c>
    </row>
    <row r="152">
      <c r="A152" s="33" t="n">
        <v>139</v>
      </c>
      <c r="B152" s="34">
        <f>IF(A152&gt;TermMonths,"",EDATE(StartDate,A152-1))</f>
        <v/>
      </c>
      <c r="C152" s="33">
        <f>IF(B152="","",YEAR(B152))</f>
        <v/>
      </c>
      <c r="D152" s="32">
        <f>IF(OR($A152&gt;TermMonths,C4&lt;&gt;"Y"),0,J151)</f>
        <v/>
      </c>
      <c r="E152" s="31">
        <f>IF(D152&lt;=0,0,IF($A152&lt;=E4,D4,F4))</f>
        <v/>
      </c>
      <c r="F152" s="32">
        <f>IF(D152&lt;=0,0,D152*E152/DayCount)</f>
        <v/>
      </c>
      <c r="G152" s="32">
        <f>IF(D152&lt;=0,0,MIN(D152+F152,IF(G4="InterestOnly",F152,IF(G4="FixedAmount",IF($A152&lt;=E4,H4,I4),IF(OR($A152=1,$A152=E4+1),PMT(E152/DayCount,MAX(TermMonths-$A152+1,1),-D152),IF(G151=0,PMT(E152/DayCount,MAX(TermMonths-$A152+1,1),-D152),G151))))))</f>
        <v/>
      </c>
      <c r="H152" s="32">
        <f>IF(OR(D152&lt;=0,$A152&lt;&gt;J4,J4=0),0,MIN(MAX(0,K4-L4*D152),MAX(0,D152-(G152-F152))))</f>
        <v/>
      </c>
      <c r="I152" s="32">
        <f>IF(D152&lt;=0,0,MIN(D152,(G152-F152)+H152))</f>
        <v/>
      </c>
      <c r="J152" s="32">
        <f>IF(D152&lt;=0,0,MAX(0,D152-I152))</f>
        <v/>
      </c>
      <c r="K152" s="32">
        <f>IF(OR($A152&gt;TermMonths,C5&lt;&gt;"Y"),0,Q151)</f>
        <v/>
      </c>
      <c r="L152" s="31">
        <f>IF(K152&lt;=0,0,IF($A152&lt;=E5,D5,F5))</f>
        <v/>
      </c>
      <c r="M152" s="32">
        <f>IF(K152&lt;=0,0,K152*L152/DayCount)</f>
        <v/>
      </c>
      <c r="N152" s="32">
        <f>IF(K152&lt;=0,0,MIN(K152+M152,IF(G5="InterestOnly",M152,IF(G5="FixedAmount",IF($A152&lt;=E5,H5,I5),IF(OR($A152=1,$A152=E5+1),PMT(L152/DayCount,MAX(TermMonths-$A152+1,1),-K152),IF(N151=0,PMT(L152/DayCount,MAX(TermMonths-$A152+1,1),-K152),N151))))))</f>
        <v/>
      </c>
      <c r="O152" s="32">
        <f>IF(OR(K152&lt;=0,$A152&lt;&gt;J5,J5=0),0,MIN(MAX(0,K5-L5*K152),MAX(0,K152-(N152-M152))))</f>
        <v/>
      </c>
      <c r="P152" s="32">
        <f>IF(K152&lt;=0,0,MIN(K152,(N152-M152)+O152))</f>
        <v/>
      </c>
      <c r="Q152" s="32">
        <f>IF(K152&lt;=0,0,MAX(0,K152-P152))</f>
        <v/>
      </c>
      <c r="R152" s="32">
        <f>IF(OR($A152&gt;TermMonths,C6&lt;&gt;"Y"),0,X151)</f>
        <v/>
      </c>
      <c r="S152" s="31">
        <f>IF(R152&lt;=0,0,IF($A152&lt;=E6,D6,F6))</f>
        <v/>
      </c>
      <c r="T152" s="32">
        <f>IF(R152&lt;=0,0,R152*S152/DayCount)</f>
        <v/>
      </c>
      <c r="U152" s="32">
        <f>IF(R152&lt;=0,0,MIN(R152+T152,IF(G6="InterestOnly",T152,IF(G6="FixedAmount",IF($A152&lt;=E6,H6,I6),IF(OR($A152=1,$A152=E6+1),PMT(S152/DayCount,MAX(TermMonths-$A152+1,1),-R152),IF(U151=0,PMT(S152/DayCount,MAX(TermMonths-$A152+1,1),-R152),U151))))))</f>
        <v/>
      </c>
      <c r="V152" s="32">
        <f>IF(OR(R152&lt;=0,$A152&lt;&gt;J6,J6=0),0,MIN(MAX(0,K6-L6*R152),MAX(0,R152-(U152-T152))))</f>
        <v/>
      </c>
      <c r="W152" s="32">
        <f>IF(R152&lt;=0,0,MIN(R152,(U152-T152)+V152))</f>
        <v/>
      </c>
      <c r="X152" s="32">
        <f>IF(R152&lt;=0,0,MAX(0,R152-W152))</f>
        <v/>
      </c>
      <c r="Y152" s="32">
        <f>IF(OR($A152&gt;TermMonths,C7&lt;&gt;"Y"),0,AE151)</f>
        <v/>
      </c>
      <c r="Z152" s="31">
        <f>IF(Y152&lt;=0,0,IF($A152&lt;=E7,D7,F7))</f>
        <v/>
      </c>
      <c r="AA152" s="32">
        <f>IF(Y152&lt;=0,0,Y152*Z152/DayCount)</f>
        <v/>
      </c>
      <c r="AB152" s="32">
        <f>IF(Y152&lt;=0,0,MIN(Y152+AA152,IF(G7="InterestOnly",AA152,IF(G7="FixedAmount",IF($A152&lt;=E7,H7,I7),IF(OR($A152=1,$A152=E7+1),PMT(Z152/DayCount,MAX(TermMonths-$A152+1,1),-Y152),IF(AB151=0,PMT(Z152/DayCount,MAX(TermMonths-$A152+1,1),-Y152),AB151))))))</f>
        <v/>
      </c>
      <c r="AC152" s="32">
        <f>IF(OR(Y152&lt;=0,$A152&lt;&gt;J7,J7=0),0,MIN(MAX(0,K7-L7*Y152),MAX(0,Y152-(AB152-AA152))))</f>
        <v/>
      </c>
      <c r="AD152" s="32">
        <f>IF(Y152&lt;=0,0,MIN(Y152,(AB152-AA152)+AC152))</f>
        <v/>
      </c>
      <c r="AE152" s="32">
        <f>IF(Y152&lt;=0,0,MAX(0,Y152-AD152))</f>
        <v/>
      </c>
      <c r="AF152" s="32">
        <f>IF(OR($A152&gt;TermMonths,C8&lt;&gt;"Y"),0,AL151)</f>
        <v/>
      </c>
      <c r="AG152" s="31">
        <f>IF(AF152&lt;=0,0,IF($A152&lt;=E8,D8,F8))</f>
        <v/>
      </c>
      <c r="AH152" s="32">
        <f>IF(AF152&lt;=0,0,AF152*AG152/DayCount)</f>
        <v/>
      </c>
      <c r="AI152" s="32">
        <f>IF(AF152&lt;=0,0,MIN(AF152+AH152,IF(G8="InterestOnly",AH152,IF(G8="FixedAmount",IF($A152&lt;=E8,H8,I8),IF(OR($A152=1,$A152=E8+1),PMT(AG152/DayCount,MAX(TermMonths-$A152+1,1),-AF152),IF(AI151=0,PMT(AG152/DayCount,MAX(TermMonths-$A152+1,1),-AF152),AI151))))))</f>
        <v/>
      </c>
      <c r="AJ152" s="32">
        <f>IF(OR(AF152&lt;=0,$A152&lt;&gt;J8,J8=0),0,MIN(MAX(0,K8-L8*AF152),MAX(0,AF152-(AI152-AH152))))</f>
        <v/>
      </c>
      <c r="AK152" s="32">
        <f>IF(AF152&lt;=0,0,MIN(AF152,(AI152-AH152)+AJ152))</f>
        <v/>
      </c>
      <c r="AL152" s="32">
        <f>IF(AF152&lt;=0,0,MAX(0,AF152-AK152))</f>
        <v/>
      </c>
      <c r="AM152" s="32">
        <f>IF(OR($A152&gt;TermMonths,C9&lt;&gt;"Y"),0,AS151)</f>
        <v/>
      </c>
      <c r="AN152" s="31">
        <f>IF(AM152&lt;=0,0,IF($A152&lt;=E9,D9,F9))</f>
        <v/>
      </c>
      <c r="AO152" s="32">
        <f>IF(AM152&lt;=0,0,AM152*AN152/DayCount)</f>
        <v/>
      </c>
      <c r="AP152" s="32">
        <f>IF(AM152&lt;=0,0,MIN(AM152+AO152,IF(G9="InterestOnly",AO152,IF(G9="FixedAmount",IF($A152&lt;=E9,H9,I9),IF(OR($A152=1,$A152=E9+1),PMT(AN152/DayCount,MAX(TermMonths-$A152+1,1),-AM152),IF(AP151=0,PMT(AN152/DayCount,MAX(TermMonths-$A152+1,1),-AM152),AP151))))))</f>
        <v/>
      </c>
      <c r="AQ152" s="32">
        <f>IF(OR(AM152&lt;=0,$A152&lt;&gt;J9,J9=0),0,MIN(MAX(0,K9-L9*AM152),MAX(0,AM152-(AP152-AO152))))</f>
        <v/>
      </c>
      <c r="AR152" s="32">
        <f>IF(AM152&lt;=0,0,MIN(AM152,(AP152-AO152)+AQ152))</f>
        <v/>
      </c>
      <c r="AS152" s="32">
        <f>IF(AM152&lt;=0,0,MAX(0,AM152-AR152))</f>
        <v/>
      </c>
    </row>
    <row r="153">
      <c r="A153" s="33" t="n">
        <v>140</v>
      </c>
      <c r="B153" s="34">
        <f>IF(A153&gt;TermMonths,"",EDATE(StartDate,A153-1))</f>
        <v/>
      </c>
      <c r="C153" s="33">
        <f>IF(B153="","",YEAR(B153))</f>
        <v/>
      </c>
      <c r="D153" s="32">
        <f>IF(OR($A153&gt;TermMonths,C4&lt;&gt;"Y"),0,J152)</f>
        <v/>
      </c>
      <c r="E153" s="31">
        <f>IF(D153&lt;=0,0,IF($A153&lt;=E4,D4,F4))</f>
        <v/>
      </c>
      <c r="F153" s="32">
        <f>IF(D153&lt;=0,0,D153*E153/DayCount)</f>
        <v/>
      </c>
      <c r="G153" s="32">
        <f>IF(D153&lt;=0,0,MIN(D153+F153,IF(G4="InterestOnly",F153,IF(G4="FixedAmount",IF($A153&lt;=E4,H4,I4),IF(OR($A153=1,$A153=E4+1),PMT(E153/DayCount,MAX(TermMonths-$A153+1,1),-D153),IF(G152=0,PMT(E153/DayCount,MAX(TermMonths-$A153+1,1),-D153),G152))))))</f>
        <v/>
      </c>
      <c r="H153" s="32">
        <f>IF(OR(D153&lt;=0,$A153&lt;&gt;J4,J4=0),0,MIN(MAX(0,K4-L4*D153),MAX(0,D153-(G153-F153))))</f>
        <v/>
      </c>
      <c r="I153" s="32">
        <f>IF(D153&lt;=0,0,MIN(D153,(G153-F153)+H153))</f>
        <v/>
      </c>
      <c r="J153" s="32">
        <f>IF(D153&lt;=0,0,MAX(0,D153-I153))</f>
        <v/>
      </c>
      <c r="K153" s="32">
        <f>IF(OR($A153&gt;TermMonths,C5&lt;&gt;"Y"),0,Q152)</f>
        <v/>
      </c>
      <c r="L153" s="31">
        <f>IF(K153&lt;=0,0,IF($A153&lt;=E5,D5,F5))</f>
        <v/>
      </c>
      <c r="M153" s="32">
        <f>IF(K153&lt;=0,0,K153*L153/DayCount)</f>
        <v/>
      </c>
      <c r="N153" s="32">
        <f>IF(K153&lt;=0,0,MIN(K153+M153,IF(G5="InterestOnly",M153,IF(G5="FixedAmount",IF($A153&lt;=E5,H5,I5),IF(OR($A153=1,$A153=E5+1),PMT(L153/DayCount,MAX(TermMonths-$A153+1,1),-K153),IF(N152=0,PMT(L153/DayCount,MAX(TermMonths-$A153+1,1),-K153),N152))))))</f>
        <v/>
      </c>
      <c r="O153" s="32">
        <f>IF(OR(K153&lt;=0,$A153&lt;&gt;J5,J5=0),0,MIN(MAX(0,K5-L5*K153),MAX(0,K153-(N153-M153))))</f>
        <v/>
      </c>
      <c r="P153" s="32">
        <f>IF(K153&lt;=0,0,MIN(K153,(N153-M153)+O153))</f>
        <v/>
      </c>
      <c r="Q153" s="32">
        <f>IF(K153&lt;=0,0,MAX(0,K153-P153))</f>
        <v/>
      </c>
      <c r="R153" s="32">
        <f>IF(OR($A153&gt;TermMonths,C6&lt;&gt;"Y"),0,X152)</f>
        <v/>
      </c>
      <c r="S153" s="31">
        <f>IF(R153&lt;=0,0,IF($A153&lt;=E6,D6,F6))</f>
        <v/>
      </c>
      <c r="T153" s="32">
        <f>IF(R153&lt;=0,0,R153*S153/DayCount)</f>
        <v/>
      </c>
      <c r="U153" s="32">
        <f>IF(R153&lt;=0,0,MIN(R153+T153,IF(G6="InterestOnly",T153,IF(G6="FixedAmount",IF($A153&lt;=E6,H6,I6),IF(OR($A153=1,$A153=E6+1),PMT(S153/DayCount,MAX(TermMonths-$A153+1,1),-R153),IF(U152=0,PMT(S153/DayCount,MAX(TermMonths-$A153+1,1),-R153),U152))))))</f>
        <v/>
      </c>
      <c r="V153" s="32">
        <f>IF(OR(R153&lt;=0,$A153&lt;&gt;J6,J6=0),0,MIN(MAX(0,K6-L6*R153),MAX(0,R153-(U153-T153))))</f>
        <v/>
      </c>
      <c r="W153" s="32">
        <f>IF(R153&lt;=0,0,MIN(R153,(U153-T153)+V153))</f>
        <v/>
      </c>
      <c r="X153" s="32">
        <f>IF(R153&lt;=0,0,MAX(0,R153-W153))</f>
        <v/>
      </c>
      <c r="Y153" s="32">
        <f>IF(OR($A153&gt;TermMonths,C7&lt;&gt;"Y"),0,AE152)</f>
        <v/>
      </c>
      <c r="Z153" s="31">
        <f>IF(Y153&lt;=0,0,IF($A153&lt;=E7,D7,F7))</f>
        <v/>
      </c>
      <c r="AA153" s="32">
        <f>IF(Y153&lt;=0,0,Y153*Z153/DayCount)</f>
        <v/>
      </c>
      <c r="AB153" s="32">
        <f>IF(Y153&lt;=0,0,MIN(Y153+AA153,IF(G7="InterestOnly",AA153,IF(G7="FixedAmount",IF($A153&lt;=E7,H7,I7),IF(OR($A153=1,$A153=E7+1),PMT(Z153/DayCount,MAX(TermMonths-$A153+1,1),-Y153),IF(AB152=0,PMT(Z153/DayCount,MAX(TermMonths-$A153+1,1),-Y153),AB152))))))</f>
        <v/>
      </c>
      <c r="AC153" s="32">
        <f>IF(OR(Y153&lt;=0,$A153&lt;&gt;J7,J7=0),0,MIN(MAX(0,K7-L7*Y153),MAX(0,Y153-(AB153-AA153))))</f>
        <v/>
      </c>
      <c r="AD153" s="32">
        <f>IF(Y153&lt;=0,0,MIN(Y153,(AB153-AA153)+AC153))</f>
        <v/>
      </c>
      <c r="AE153" s="32">
        <f>IF(Y153&lt;=0,0,MAX(0,Y153-AD153))</f>
        <v/>
      </c>
      <c r="AF153" s="32">
        <f>IF(OR($A153&gt;TermMonths,C8&lt;&gt;"Y"),0,AL152)</f>
        <v/>
      </c>
      <c r="AG153" s="31">
        <f>IF(AF153&lt;=0,0,IF($A153&lt;=E8,D8,F8))</f>
        <v/>
      </c>
      <c r="AH153" s="32">
        <f>IF(AF153&lt;=0,0,AF153*AG153/DayCount)</f>
        <v/>
      </c>
      <c r="AI153" s="32">
        <f>IF(AF153&lt;=0,0,MIN(AF153+AH153,IF(G8="InterestOnly",AH153,IF(G8="FixedAmount",IF($A153&lt;=E8,H8,I8),IF(OR($A153=1,$A153=E8+1),PMT(AG153/DayCount,MAX(TermMonths-$A153+1,1),-AF153),IF(AI152=0,PMT(AG153/DayCount,MAX(TermMonths-$A153+1,1),-AF153),AI152))))))</f>
        <v/>
      </c>
      <c r="AJ153" s="32">
        <f>IF(OR(AF153&lt;=0,$A153&lt;&gt;J8,J8=0),0,MIN(MAX(0,K8-L8*AF153),MAX(0,AF153-(AI153-AH153))))</f>
        <v/>
      </c>
      <c r="AK153" s="32">
        <f>IF(AF153&lt;=0,0,MIN(AF153,(AI153-AH153)+AJ153))</f>
        <v/>
      </c>
      <c r="AL153" s="32">
        <f>IF(AF153&lt;=0,0,MAX(0,AF153-AK153))</f>
        <v/>
      </c>
      <c r="AM153" s="32">
        <f>IF(OR($A153&gt;TermMonths,C9&lt;&gt;"Y"),0,AS152)</f>
        <v/>
      </c>
      <c r="AN153" s="31">
        <f>IF(AM153&lt;=0,0,IF($A153&lt;=E9,D9,F9))</f>
        <v/>
      </c>
      <c r="AO153" s="32">
        <f>IF(AM153&lt;=0,0,AM153*AN153/DayCount)</f>
        <v/>
      </c>
      <c r="AP153" s="32">
        <f>IF(AM153&lt;=0,0,MIN(AM153+AO153,IF(G9="InterestOnly",AO153,IF(G9="FixedAmount",IF($A153&lt;=E9,H9,I9),IF(OR($A153=1,$A153=E9+1),PMT(AN153/DayCount,MAX(TermMonths-$A153+1,1),-AM153),IF(AP152=0,PMT(AN153/DayCount,MAX(TermMonths-$A153+1,1),-AM153),AP152))))))</f>
        <v/>
      </c>
      <c r="AQ153" s="32">
        <f>IF(OR(AM153&lt;=0,$A153&lt;&gt;J9,J9=0),0,MIN(MAX(0,K9-L9*AM153),MAX(0,AM153-(AP153-AO153))))</f>
        <v/>
      </c>
      <c r="AR153" s="32">
        <f>IF(AM153&lt;=0,0,MIN(AM153,(AP153-AO153)+AQ153))</f>
        <v/>
      </c>
      <c r="AS153" s="32">
        <f>IF(AM153&lt;=0,0,MAX(0,AM153-AR153))</f>
        <v/>
      </c>
    </row>
    <row r="154">
      <c r="A154" s="33" t="n">
        <v>141</v>
      </c>
      <c r="B154" s="34">
        <f>IF(A154&gt;TermMonths,"",EDATE(StartDate,A154-1))</f>
        <v/>
      </c>
      <c r="C154" s="33">
        <f>IF(B154="","",YEAR(B154))</f>
        <v/>
      </c>
      <c r="D154" s="32">
        <f>IF(OR($A154&gt;TermMonths,C4&lt;&gt;"Y"),0,J153)</f>
        <v/>
      </c>
      <c r="E154" s="31">
        <f>IF(D154&lt;=0,0,IF($A154&lt;=E4,D4,F4))</f>
        <v/>
      </c>
      <c r="F154" s="32">
        <f>IF(D154&lt;=0,0,D154*E154/DayCount)</f>
        <v/>
      </c>
      <c r="G154" s="32">
        <f>IF(D154&lt;=0,0,MIN(D154+F154,IF(G4="InterestOnly",F154,IF(G4="FixedAmount",IF($A154&lt;=E4,H4,I4),IF(OR($A154=1,$A154=E4+1),PMT(E154/DayCount,MAX(TermMonths-$A154+1,1),-D154),IF(G153=0,PMT(E154/DayCount,MAX(TermMonths-$A154+1,1),-D154),G153))))))</f>
        <v/>
      </c>
      <c r="H154" s="32">
        <f>IF(OR(D154&lt;=0,$A154&lt;&gt;J4,J4=0),0,MIN(MAX(0,K4-L4*D154),MAX(0,D154-(G154-F154))))</f>
        <v/>
      </c>
      <c r="I154" s="32">
        <f>IF(D154&lt;=0,0,MIN(D154,(G154-F154)+H154))</f>
        <v/>
      </c>
      <c r="J154" s="32">
        <f>IF(D154&lt;=0,0,MAX(0,D154-I154))</f>
        <v/>
      </c>
      <c r="K154" s="32">
        <f>IF(OR($A154&gt;TermMonths,C5&lt;&gt;"Y"),0,Q153)</f>
        <v/>
      </c>
      <c r="L154" s="31">
        <f>IF(K154&lt;=0,0,IF($A154&lt;=E5,D5,F5))</f>
        <v/>
      </c>
      <c r="M154" s="32">
        <f>IF(K154&lt;=0,0,K154*L154/DayCount)</f>
        <v/>
      </c>
      <c r="N154" s="32">
        <f>IF(K154&lt;=0,0,MIN(K154+M154,IF(G5="InterestOnly",M154,IF(G5="FixedAmount",IF($A154&lt;=E5,H5,I5),IF(OR($A154=1,$A154=E5+1),PMT(L154/DayCount,MAX(TermMonths-$A154+1,1),-K154),IF(N153=0,PMT(L154/DayCount,MAX(TermMonths-$A154+1,1),-K154),N153))))))</f>
        <v/>
      </c>
      <c r="O154" s="32">
        <f>IF(OR(K154&lt;=0,$A154&lt;&gt;J5,J5=0),0,MIN(MAX(0,K5-L5*K154),MAX(0,K154-(N154-M154))))</f>
        <v/>
      </c>
      <c r="P154" s="32">
        <f>IF(K154&lt;=0,0,MIN(K154,(N154-M154)+O154))</f>
        <v/>
      </c>
      <c r="Q154" s="32">
        <f>IF(K154&lt;=0,0,MAX(0,K154-P154))</f>
        <v/>
      </c>
      <c r="R154" s="32">
        <f>IF(OR($A154&gt;TermMonths,C6&lt;&gt;"Y"),0,X153)</f>
        <v/>
      </c>
      <c r="S154" s="31">
        <f>IF(R154&lt;=0,0,IF($A154&lt;=E6,D6,F6))</f>
        <v/>
      </c>
      <c r="T154" s="32">
        <f>IF(R154&lt;=0,0,R154*S154/DayCount)</f>
        <v/>
      </c>
      <c r="U154" s="32">
        <f>IF(R154&lt;=0,0,MIN(R154+T154,IF(G6="InterestOnly",T154,IF(G6="FixedAmount",IF($A154&lt;=E6,H6,I6),IF(OR($A154=1,$A154=E6+1),PMT(S154/DayCount,MAX(TermMonths-$A154+1,1),-R154),IF(U153=0,PMT(S154/DayCount,MAX(TermMonths-$A154+1,1),-R154),U153))))))</f>
        <v/>
      </c>
      <c r="V154" s="32">
        <f>IF(OR(R154&lt;=0,$A154&lt;&gt;J6,J6=0),0,MIN(MAX(0,K6-L6*R154),MAX(0,R154-(U154-T154))))</f>
        <v/>
      </c>
      <c r="W154" s="32">
        <f>IF(R154&lt;=0,0,MIN(R154,(U154-T154)+V154))</f>
        <v/>
      </c>
      <c r="X154" s="32">
        <f>IF(R154&lt;=0,0,MAX(0,R154-W154))</f>
        <v/>
      </c>
      <c r="Y154" s="32">
        <f>IF(OR($A154&gt;TermMonths,C7&lt;&gt;"Y"),0,AE153)</f>
        <v/>
      </c>
      <c r="Z154" s="31">
        <f>IF(Y154&lt;=0,0,IF($A154&lt;=E7,D7,F7))</f>
        <v/>
      </c>
      <c r="AA154" s="32">
        <f>IF(Y154&lt;=0,0,Y154*Z154/DayCount)</f>
        <v/>
      </c>
      <c r="AB154" s="32">
        <f>IF(Y154&lt;=0,0,MIN(Y154+AA154,IF(G7="InterestOnly",AA154,IF(G7="FixedAmount",IF($A154&lt;=E7,H7,I7),IF(OR($A154=1,$A154=E7+1),PMT(Z154/DayCount,MAX(TermMonths-$A154+1,1),-Y154),IF(AB153=0,PMT(Z154/DayCount,MAX(TermMonths-$A154+1,1),-Y154),AB153))))))</f>
        <v/>
      </c>
      <c r="AC154" s="32">
        <f>IF(OR(Y154&lt;=0,$A154&lt;&gt;J7,J7=0),0,MIN(MAX(0,K7-L7*Y154),MAX(0,Y154-(AB154-AA154))))</f>
        <v/>
      </c>
      <c r="AD154" s="32">
        <f>IF(Y154&lt;=0,0,MIN(Y154,(AB154-AA154)+AC154))</f>
        <v/>
      </c>
      <c r="AE154" s="32">
        <f>IF(Y154&lt;=0,0,MAX(0,Y154-AD154))</f>
        <v/>
      </c>
      <c r="AF154" s="32">
        <f>IF(OR($A154&gt;TermMonths,C8&lt;&gt;"Y"),0,AL153)</f>
        <v/>
      </c>
      <c r="AG154" s="31">
        <f>IF(AF154&lt;=0,0,IF($A154&lt;=E8,D8,F8))</f>
        <v/>
      </c>
      <c r="AH154" s="32">
        <f>IF(AF154&lt;=0,0,AF154*AG154/DayCount)</f>
        <v/>
      </c>
      <c r="AI154" s="32">
        <f>IF(AF154&lt;=0,0,MIN(AF154+AH154,IF(G8="InterestOnly",AH154,IF(G8="FixedAmount",IF($A154&lt;=E8,H8,I8),IF(OR($A154=1,$A154=E8+1),PMT(AG154/DayCount,MAX(TermMonths-$A154+1,1),-AF154),IF(AI153=0,PMT(AG154/DayCount,MAX(TermMonths-$A154+1,1),-AF154),AI153))))))</f>
        <v/>
      </c>
      <c r="AJ154" s="32">
        <f>IF(OR(AF154&lt;=0,$A154&lt;&gt;J8,J8=0),0,MIN(MAX(0,K8-L8*AF154),MAX(0,AF154-(AI154-AH154))))</f>
        <v/>
      </c>
      <c r="AK154" s="32">
        <f>IF(AF154&lt;=0,0,MIN(AF154,(AI154-AH154)+AJ154))</f>
        <v/>
      </c>
      <c r="AL154" s="32">
        <f>IF(AF154&lt;=0,0,MAX(0,AF154-AK154))</f>
        <v/>
      </c>
      <c r="AM154" s="32">
        <f>IF(OR($A154&gt;TermMonths,C9&lt;&gt;"Y"),0,AS153)</f>
        <v/>
      </c>
      <c r="AN154" s="31">
        <f>IF(AM154&lt;=0,0,IF($A154&lt;=E9,D9,F9))</f>
        <v/>
      </c>
      <c r="AO154" s="32">
        <f>IF(AM154&lt;=0,0,AM154*AN154/DayCount)</f>
        <v/>
      </c>
      <c r="AP154" s="32">
        <f>IF(AM154&lt;=0,0,MIN(AM154+AO154,IF(G9="InterestOnly",AO154,IF(G9="FixedAmount",IF($A154&lt;=E9,H9,I9),IF(OR($A154=1,$A154=E9+1),PMT(AN154/DayCount,MAX(TermMonths-$A154+1,1),-AM154),IF(AP153=0,PMT(AN154/DayCount,MAX(TermMonths-$A154+1,1),-AM154),AP153))))))</f>
        <v/>
      </c>
      <c r="AQ154" s="32">
        <f>IF(OR(AM154&lt;=0,$A154&lt;&gt;J9,J9=0),0,MIN(MAX(0,K9-L9*AM154),MAX(0,AM154-(AP154-AO154))))</f>
        <v/>
      </c>
      <c r="AR154" s="32">
        <f>IF(AM154&lt;=0,0,MIN(AM154,(AP154-AO154)+AQ154))</f>
        <v/>
      </c>
      <c r="AS154" s="32">
        <f>IF(AM154&lt;=0,0,MAX(0,AM154-AR154))</f>
        <v/>
      </c>
    </row>
    <row r="155">
      <c r="A155" s="33" t="n">
        <v>142</v>
      </c>
      <c r="B155" s="34">
        <f>IF(A155&gt;TermMonths,"",EDATE(StartDate,A155-1))</f>
        <v/>
      </c>
      <c r="C155" s="33">
        <f>IF(B155="","",YEAR(B155))</f>
        <v/>
      </c>
      <c r="D155" s="32">
        <f>IF(OR($A155&gt;TermMonths,C4&lt;&gt;"Y"),0,J154)</f>
        <v/>
      </c>
      <c r="E155" s="31">
        <f>IF(D155&lt;=0,0,IF($A155&lt;=E4,D4,F4))</f>
        <v/>
      </c>
      <c r="F155" s="32">
        <f>IF(D155&lt;=0,0,D155*E155/DayCount)</f>
        <v/>
      </c>
      <c r="G155" s="32">
        <f>IF(D155&lt;=0,0,MIN(D155+F155,IF(G4="InterestOnly",F155,IF(G4="FixedAmount",IF($A155&lt;=E4,H4,I4),IF(OR($A155=1,$A155=E4+1),PMT(E155/DayCount,MAX(TermMonths-$A155+1,1),-D155),IF(G154=0,PMT(E155/DayCount,MAX(TermMonths-$A155+1,1),-D155),G154))))))</f>
        <v/>
      </c>
      <c r="H155" s="32">
        <f>IF(OR(D155&lt;=0,$A155&lt;&gt;J4,J4=0),0,MIN(MAX(0,K4-L4*D155),MAX(0,D155-(G155-F155))))</f>
        <v/>
      </c>
      <c r="I155" s="32">
        <f>IF(D155&lt;=0,0,MIN(D155,(G155-F155)+H155))</f>
        <v/>
      </c>
      <c r="J155" s="32">
        <f>IF(D155&lt;=0,0,MAX(0,D155-I155))</f>
        <v/>
      </c>
      <c r="K155" s="32">
        <f>IF(OR($A155&gt;TermMonths,C5&lt;&gt;"Y"),0,Q154)</f>
        <v/>
      </c>
      <c r="L155" s="31">
        <f>IF(K155&lt;=0,0,IF($A155&lt;=E5,D5,F5))</f>
        <v/>
      </c>
      <c r="M155" s="32">
        <f>IF(K155&lt;=0,0,K155*L155/DayCount)</f>
        <v/>
      </c>
      <c r="N155" s="32">
        <f>IF(K155&lt;=0,0,MIN(K155+M155,IF(G5="InterestOnly",M155,IF(G5="FixedAmount",IF($A155&lt;=E5,H5,I5),IF(OR($A155=1,$A155=E5+1),PMT(L155/DayCount,MAX(TermMonths-$A155+1,1),-K155),IF(N154=0,PMT(L155/DayCount,MAX(TermMonths-$A155+1,1),-K155),N154))))))</f>
        <v/>
      </c>
      <c r="O155" s="32">
        <f>IF(OR(K155&lt;=0,$A155&lt;&gt;J5,J5=0),0,MIN(MAX(0,K5-L5*K155),MAX(0,K155-(N155-M155))))</f>
        <v/>
      </c>
      <c r="P155" s="32">
        <f>IF(K155&lt;=0,0,MIN(K155,(N155-M155)+O155))</f>
        <v/>
      </c>
      <c r="Q155" s="32">
        <f>IF(K155&lt;=0,0,MAX(0,K155-P155))</f>
        <v/>
      </c>
      <c r="R155" s="32">
        <f>IF(OR($A155&gt;TermMonths,C6&lt;&gt;"Y"),0,X154)</f>
        <v/>
      </c>
      <c r="S155" s="31">
        <f>IF(R155&lt;=0,0,IF($A155&lt;=E6,D6,F6))</f>
        <v/>
      </c>
      <c r="T155" s="32">
        <f>IF(R155&lt;=0,0,R155*S155/DayCount)</f>
        <v/>
      </c>
      <c r="U155" s="32">
        <f>IF(R155&lt;=0,0,MIN(R155+T155,IF(G6="InterestOnly",T155,IF(G6="FixedAmount",IF($A155&lt;=E6,H6,I6),IF(OR($A155=1,$A155=E6+1),PMT(S155/DayCount,MAX(TermMonths-$A155+1,1),-R155),IF(U154=0,PMT(S155/DayCount,MAX(TermMonths-$A155+1,1),-R155),U154))))))</f>
        <v/>
      </c>
      <c r="V155" s="32">
        <f>IF(OR(R155&lt;=0,$A155&lt;&gt;J6,J6=0),0,MIN(MAX(0,K6-L6*R155),MAX(0,R155-(U155-T155))))</f>
        <v/>
      </c>
      <c r="W155" s="32">
        <f>IF(R155&lt;=0,0,MIN(R155,(U155-T155)+V155))</f>
        <v/>
      </c>
      <c r="X155" s="32">
        <f>IF(R155&lt;=0,0,MAX(0,R155-W155))</f>
        <v/>
      </c>
      <c r="Y155" s="32">
        <f>IF(OR($A155&gt;TermMonths,C7&lt;&gt;"Y"),0,AE154)</f>
        <v/>
      </c>
      <c r="Z155" s="31">
        <f>IF(Y155&lt;=0,0,IF($A155&lt;=E7,D7,F7))</f>
        <v/>
      </c>
      <c r="AA155" s="32">
        <f>IF(Y155&lt;=0,0,Y155*Z155/DayCount)</f>
        <v/>
      </c>
      <c r="AB155" s="32">
        <f>IF(Y155&lt;=0,0,MIN(Y155+AA155,IF(G7="InterestOnly",AA155,IF(G7="FixedAmount",IF($A155&lt;=E7,H7,I7),IF(OR($A155=1,$A155=E7+1),PMT(Z155/DayCount,MAX(TermMonths-$A155+1,1),-Y155),IF(AB154=0,PMT(Z155/DayCount,MAX(TermMonths-$A155+1,1),-Y155),AB154))))))</f>
        <v/>
      </c>
      <c r="AC155" s="32">
        <f>IF(OR(Y155&lt;=0,$A155&lt;&gt;J7,J7=0),0,MIN(MAX(0,K7-L7*Y155),MAX(0,Y155-(AB155-AA155))))</f>
        <v/>
      </c>
      <c r="AD155" s="32">
        <f>IF(Y155&lt;=0,0,MIN(Y155,(AB155-AA155)+AC155))</f>
        <v/>
      </c>
      <c r="AE155" s="32">
        <f>IF(Y155&lt;=0,0,MAX(0,Y155-AD155))</f>
        <v/>
      </c>
      <c r="AF155" s="32">
        <f>IF(OR($A155&gt;TermMonths,C8&lt;&gt;"Y"),0,AL154)</f>
        <v/>
      </c>
      <c r="AG155" s="31">
        <f>IF(AF155&lt;=0,0,IF($A155&lt;=E8,D8,F8))</f>
        <v/>
      </c>
      <c r="AH155" s="32">
        <f>IF(AF155&lt;=0,0,AF155*AG155/DayCount)</f>
        <v/>
      </c>
      <c r="AI155" s="32">
        <f>IF(AF155&lt;=0,0,MIN(AF155+AH155,IF(G8="InterestOnly",AH155,IF(G8="FixedAmount",IF($A155&lt;=E8,H8,I8),IF(OR($A155=1,$A155=E8+1),PMT(AG155/DayCount,MAX(TermMonths-$A155+1,1),-AF155),IF(AI154=0,PMT(AG155/DayCount,MAX(TermMonths-$A155+1,1),-AF155),AI154))))))</f>
        <v/>
      </c>
      <c r="AJ155" s="32">
        <f>IF(OR(AF155&lt;=0,$A155&lt;&gt;J8,J8=0),0,MIN(MAX(0,K8-L8*AF155),MAX(0,AF155-(AI155-AH155))))</f>
        <v/>
      </c>
      <c r="AK155" s="32">
        <f>IF(AF155&lt;=0,0,MIN(AF155,(AI155-AH155)+AJ155))</f>
        <v/>
      </c>
      <c r="AL155" s="32">
        <f>IF(AF155&lt;=0,0,MAX(0,AF155-AK155))</f>
        <v/>
      </c>
      <c r="AM155" s="32">
        <f>IF(OR($A155&gt;TermMonths,C9&lt;&gt;"Y"),0,AS154)</f>
        <v/>
      </c>
      <c r="AN155" s="31">
        <f>IF(AM155&lt;=0,0,IF($A155&lt;=E9,D9,F9))</f>
        <v/>
      </c>
      <c r="AO155" s="32">
        <f>IF(AM155&lt;=0,0,AM155*AN155/DayCount)</f>
        <v/>
      </c>
      <c r="AP155" s="32">
        <f>IF(AM155&lt;=0,0,MIN(AM155+AO155,IF(G9="InterestOnly",AO155,IF(G9="FixedAmount",IF($A155&lt;=E9,H9,I9),IF(OR($A155=1,$A155=E9+1),PMT(AN155/DayCount,MAX(TermMonths-$A155+1,1),-AM155),IF(AP154=0,PMT(AN155/DayCount,MAX(TermMonths-$A155+1,1),-AM155),AP154))))))</f>
        <v/>
      </c>
      <c r="AQ155" s="32">
        <f>IF(OR(AM155&lt;=0,$A155&lt;&gt;J9,J9=0),0,MIN(MAX(0,K9-L9*AM155),MAX(0,AM155-(AP155-AO155))))</f>
        <v/>
      </c>
      <c r="AR155" s="32">
        <f>IF(AM155&lt;=0,0,MIN(AM155,(AP155-AO155)+AQ155))</f>
        <v/>
      </c>
      <c r="AS155" s="32">
        <f>IF(AM155&lt;=0,0,MAX(0,AM155-AR155))</f>
        <v/>
      </c>
    </row>
    <row r="156">
      <c r="A156" s="33" t="n">
        <v>143</v>
      </c>
      <c r="B156" s="34">
        <f>IF(A156&gt;TermMonths,"",EDATE(StartDate,A156-1))</f>
        <v/>
      </c>
      <c r="C156" s="33">
        <f>IF(B156="","",YEAR(B156))</f>
        <v/>
      </c>
      <c r="D156" s="32">
        <f>IF(OR($A156&gt;TermMonths,C4&lt;&gt;"Y"),0,J155)</f>
        <v/>
      </c>
      <c r="E156" s="31">
        <f>IF(D156&lt;=0,0,IF($A156&lt;=E4,D4,F4))</f>
        <v/>
      </c>
      <c r="F156" s="32">
        <f>IF(D156&lt;=0,0,D156*E156/DayCount)</f>
        <v/>
      </c>
      <c r="G156" s="32">
        <f>IF(D156&lt;=0,0,MIN(D156+F156,IF(G4="InterestOnly",F156,IF(G4="FixedAmount",IF($A156&lt;=E4,H4,I4),IF(OR($A156=1,$A156=E4+1),PMT(E156/DayCount,MAX(TermMonths-$A156+1,1),-D156),IF(G155=0,PMT(E156/DayCount,MAX(TermMonths-$A156+1,1),-D156),G155))))))</f>
        <v/>
      </c>
      <c r="H156" s="32">
        <f>IF(OR(D156&lt;=0,$A156&lt;&gt;J4,J4=0),0,MIN(MAX(0,K4-L4*D156),MAX(0,D156-(G156-F156))))</f>
        <v/>
      </c>
      <c r="I156" s="32">
        <f>IF(D156&lt;=0,0,MIN(D156,(G156-F156)+H156))</f>
        <v/>
      </c>
      <c r="J156" s="32">
        <f>IF(D156&lt;=0,0,MAX(0,D156-I156))</f>
        <v/>
      </c>
      <c r="K156" s="32">
        <f>IF(OR($A156&gt;TermMonths,C5&lt;&gt;"Y"),0,Q155)</f>
        <v/>
      </c>
      <c r="L156" s="31">
        <f>IF(K156&lt;=0,0,IF($A156&lt;=E5,D5,F5))</f>
        <v/>
      </c>
      <c r="M156" s="32">
        <f>IF(K156&lt;=0,0,K156*L156/DayCount)</f>
        <v/>
      </c>
      <c r="N156" s="32">
        <f>IF(K156&lt;=0,0,MIN(K156+M156,IF(G5="InterestOnly",M156,IF(G5="FixedAmount",IF($A156&lt;=E5,H5,I5),IF(OR($A156=1,$A156=E5+1),PMT(L156/DayCount,MAX(TermMonths-$A156+1,1),-K156),IF(N155=0,PMT(L156/DayCount,MAX(TermMonths-$A156+1,1),-K156),N155))))))</f>
        <v/>
      </c>
      <c r="O156" s="32">
        <f>IF(OR(K156&lt;=0,$A156&lt;&gt;J5,J5=0),0,MIN(MAX(0,K5-L5*K156),MAX(0,K156-(N156-M156))))</f>
        <v/>
      </c>
      <c r="P156" s="32">
        <f>IF(K156&lt;=0,0,MIN(K156,(N156-M156)+O156))</f>
        <v/>
      </c>
      <c r="Q156" s="32">
        <f>IF(K156&lt;=0,0,MAX(0,K156-P156))</f>
        <v/>
      </c>
      <c r="R156" s="32">
        <f>IF(OR($A156&gt;TermMonths,C6&lt;&gt;"Y"),0,X155)</f>
        <v/>
      </c>
      <c r="S156" s="31">
        <f>IF(R156&lt;=0,0,IF($A156&lt;=E6,D6,F6))</f>
        <v/>
      </c>
      <c r="T156" s="32">
        <f>IF(R156&lt;=0,0,R156*S156/DayCount)</f>
        <v/>
      </c>
      <c r="U156" s="32">
        <f>IF(R156&lt;=0,0,MIN(R156+T156,IF(G6="InterestOnly",T156,IF(G6="FixedAmount",IF($A156&lt;=E6,H6,I6),IF(OR($A156=1,$A156=E6+1),PMT(S156/DayCount,MAX(TermMonths-$A156+1,1),-R156),IF(U155=0,PMT(S156/DayCount,MAX(TermMonths-$A156+1,1),-R156),U155))))))</f>
        <v/>
      </c>
      <c r="V156" s="32">
        <f>IF(OR(R156&lt;=0,$A156&lt;&gt;J6,J6=0),0,MIN(MAX(0,K6-L6*R156),MAX(0,R156-(U156-T156))))</f>
        <v/>
      </c>
      <c r="W156" s="32">
        <f>IF(R156&lt;=0,0,MIN(R156,(U156-T156)+V156))</f>
        <v/>
      </c>
      <c r="X156" s="32">
        <f>IF(R156&lt;=0,0,MAX(0,R156-W156))</f>
        <v/>
      </c>
      <c r="Y156" s="32">
        <f>IF(OR($A156&gt;TermMonths,C7&lt;&gt;"Y"),0,AE155)</f>
        <v/>
      </c>
      <c r="Z156" s="31">
        <f>IF(Y156&lt;=0,0,IF($A156&lt;=E7,D7,F7))</f>
        <v/>
      </c>
      <c r="AA156" s="32">
        <f>IF(Y156&lt;=0,0,Y156*Z156/DayCount)</f>
        <v/>
      </c>
      <c r="AB156" s="32">
        <f>IF(Y156&lt;=0,0,MIN(Y156+AA156,IF(G7="InterestOnly",AA156,IF(G7="FixedAmount",IF($A156&lt;=E7,H7,I7),IF(OR($A156=1,$A156=E7+1),PMT(Z156/DayCount,MAX(TermMonths-$A156+1,1),-Y156),IF(AB155=0,PMT(Z156/DayCount,MAX(TermMonths-$A156+1,1),-Y156),AB155))))))</f>
        <v/>
      </c>
      <c r="AC156" s="32">
        <f>IF(OR(Y156&lt;=0,$A156&lt;&gt;J7,J7=0),0,MIN(MAX(0,K7-L7*Y156),MAX(0,Y156-(AB156-AA156))))</f>
        <v/>
      </c>
      <c r="AD156" s="32">
        <f>IF(Y156&lt;=0,0,MIN(Y156,(AB156-AA156)+AC156))</f>
        <v/>
      </c>
      <c r="AE156" s="32">
        <f>IF(Y156&lt;=0,0,MAX(0,Y156-AD156))</f>
        <v/>
      </c>
      <c r="AF156" s="32">
        <f>IF(OR($A156&gt;TermMonths,C8&lt;&gt;"Y"),0,AL155)</f>
        <v/>
      </c>
      <c r="AG156" s="31">
        <f>IF(AF156&lt;=0,0,IF($A156&lt;=E8,D8,F8))</f>
        <v/>
      </c>
      <c r="AH156" s="32">
        <f>IF(AF156&lt;=0,0,AF156*AG156/DayCount)</f>
        <v/>
      </c>
      <c r="AI156" s="32">
        <f>IF(AF156&lt;=0,0,MIN(AF156+AH156,IF(G8="InterestOnly",AH156,IF(G8="FixedAmount",IF($A156&lt;=E8,H8,I8),IF(OR($A156=1,$A156=E8+1),PMT(AG156/DayCount,MAX(TermMonths-$A156+1,1),-AF156),IF(AI155=0,PMT(AG156/DayCount,MAX(TermMonths-$A156+1,1),-AF156),AI155))))))</f>
        <v/>
      </c>
      <c r="AJ156" s="32">
        <f>IF(OR(AF156&lt;=0,$A156&lt;&gt;J8,J8=0),0,MIN(MAX(0,K8-L8*AF156),MAX(0,AF156-(AI156-AH156))))</f>
        <v/>
      </c>
      <c r="AK156" s="32">
        <f>IF(AF156&lt;=0,0,MIN(AF156,(AI156-AH156)+AJ156))</f>
        <v/>
      </c>
      <c r="AL156" s="32">
        <f>IF(AF156&lt;=0,0,MAX(0,AF156-AK156))</f>
        <v/>
      </c>
      <c r="AM156" s="32">
        <f>IF(OR($A156&gt;TermMonths,C9&lt;&gt;"Y"),0,AS155)</f>
        <v/>
      </c>
      <c r="AN156" s="31">
        <f>IF(AM156&lt;=0,0,IF($A156&lt;=E9,D9,F9))</f>
        <v/>
      </c>
      <c r="AO156" s="32">
        <f>IF(AM156&lt;=0,0,AM156*AN156/DayCount)</f>
        <v/>
      </c>
      <c r="AP156" s="32">
        <f>IF(AM156&lt;=0,0,MIN(AM156+AO156,IF(G9="InterestOnly",AO156,IF(G9="FixedAmount",IF($A156&lt;=E9,H9,I9),IF(OR($A156=1,$A156=E9+1),PMT(AN156/DayCount,MAX(TermMonths-$A156+1,1),-AM156),IF(AP155=0,PMT(AN156/DayCount,MAX(TermMonths-$A156+1,1),-AM156),AP155))))))</f>
        <v/>
      </c>
      <c r="AQ156" s="32">
        <f>IF(OR(AM156&lt;=0,$A156&lt;&gt;J9,J9=0),0,MIN(MAX(0,K9-L9*AM156),MAX(0,AM156-(AP156-AO156))))</f>
        <v/>
      </c>
      <c r="AR156" s="32">
        <f>IF(AM156&lt;=0,0,MIN(AM156,(AP156-AO156)+AQ156))</f>
        <v/>
      </c>
      <c r="AS156" s="32">
        <f>IF(AM156&lt;=0,0,MAX(0,AM156-AR156))</f>
        <v/>
      </c>
    </row>
    <row r="157">
      <c r="A157" s="33" t="n">
        <v>144</v>
      </c>
      <c r="B157" s="34">
        <f>IF(A157&gt;TermMonths,"",EDATE(StartDate,A157-1))</f>
        <v/>
      </c>
      <c r="C157" s="33">
        <f>IF(B157="","",YEAR(B157))</f>
        <v/>
      </c>
      <c r="D157" s="32">
        <f>IF(OR($A157&gt;TermMonths,C4&lt;&gt;"Y"),0,J156)</f>
        <v/>
      </c>
      <c r="E157" s="31">
        <f>IF(D157&lt;=0,0,IF($A157&lt;=E4,D4,F4))</f>
        <v/>
      </c>
      <c r="F157" s="32">
        <f>IF(D157&lt;=0,0,D157*E157/DayCount)</f>
        <v/>
      </c>
      <c r="G157" s="32">
        <f>IF(D157&lt;=0,0,MIN(D157+F157,IF(G4="InterestOnly",F157,IF(G4="FixedAmount",IF($A157&lt;=E4,H4,I4),IF(OR($A157=1,$A157=E4+1),PMT(E157/DayCount,MAX(TermMonths-$A157+1,1),-D157),IF(G156=0,PMT(E157/DayCount,MAX(TermMonths-$A157+1,1),-D157),G156))))))</f>
        <v/>
      </c>
      <c r="H157" s="32">
        <f>IF(OR(D157&lt;=0,$A157&lt;&gt;J4,J4=0),0,MIN(MAX(0,K4-L4*D157),MAX(0,D157-(G157-F157))))</f>
        <v/>
      </c>
      <c r="I157" s="32">
        <f>IF(D157&lt;=0,0,MIN(D157,(G157-F157)+H157))</f>
        <v/>
      </c>
      <c r="J157" s="32">
        <f>IF(D157&lt;=0,0,MAX(0,D157-I157))</f>
        <v/>
      </c>
      <c r="K157" s="32">
        <f>IF(OR($A157&gt;TermMonths,C5&lt;&gt;"Y"),0,Q156)</f>
        <v/>
      </c>
      <c r="L157" s="31">
        <f>IF(K157&lt;=0,0,IF($A157&lt;=E5,D5,F5))</f>
        <v/>
      </c>
      <c r="M157" s="32">
        <f>IF(K157&lt;=0,0,K157*L157/DayCount)</f>
        <v/>
      </c>
      <c r="N157" s="32">
        <f>IF(K157&lt;=0,0,MIN(K157+M157,IF(G5="InterestOnly",M157,IF(G5="FixedAmount",IF($A157&lt;=E5,H5,I5),IF(OR($A157=1,$A157=E5+1),PMT(L157/DayCount,MAX(TermMonths-$A157+1,1),-K157),IF(N156=0,PMT(L157/DayCount,MAX(TermMonths-$A157+1,1),-K157),N156))))))</f>
        <v/>
      </c>
      <c r="O157" s="32">
        <f>IF(OR(K157&lt;=0,$A157&lt;&gt;J5,J5=0),0,MIN(MAX(0,K5-L5*K157),MAX(0,K157-(N157-M157))))</f>
        <v/>
      </c>
      <c r="P157" s="32">
        <f>IF(K157&lt;=0,0,MIN(K157,(N157-M157)+O157))</f>
        <v/>
      </c>
      <c r="Q157" s="32">
        <f>IF(K157&lt;=0,0,MAX(0,K157-P157))</f>
        <v/>
      </c>
      <c r="R157" s="32">
        <f>IF(OR($A157&gt;TermMonths,C6&lt;&gt;"Y"),0,X156)</f>
        <v/>
      </c>
      <c r="S157" s="31">
        <f>IF(R157&lt;=0,0,IF($A157&lt;=E6,D6,F6))</f>
        <v/>
      </c>
      <c r="T157" s="32">
        <f>IF(R157&lt;=0,0,R157*S157/DayCount)</f>
        <v/>
      </c>
      <c r="U157" s="32">
        <f>IF(R157&lt;=0,0,MIN(R157+T157,IF(G6="InterestOnly",T157,IF(G6="FixedAmount",IF($A157&lt;=E6,H6,I6),IF(OR($A157=1,$A157=E6+1),PMT(S157/DayCount,MAX(TermMonths-$A157+1,1),-R157),IF(U156=0,PMT(S157/DayCount,MAX(TermMonths-$A157+1,1),-R157),U156))))))</f>
        <v/>
      </c>
      <c r="V157" s="32">
        <f>IF(OR(R157&lt;=0,$A157&lt;&gt;J6,J6=0),0,MIN(MAX(0,K6-L6*R157),MAX(0,R157-(U157-T157))))</f>
        <v/>
      </c>
      <c r="W157" s="32">
        <f>IF(R157&lt;=0,0,MIN(R157,(U157-T157)+V157))</f>
        <v/>
      </c>
      <c r="X157" s="32">
        <f>IF(R157&lt;=0,0,MAX(0,R157-W157))</f>
        <v/>
      </c>
      <c r="Y157" s="32">
        <f>IF(OR($A157&gt;TermMonths,C7&lt;&gt;"Y"),0,AE156)</f>
        <v/>
      </c>
      <c r="Z157" s="31">
        <f>IF(Y157&lt;=0,0,IF($A157&lt;=E7,D7,F7))</f>
        <v/>
      </c>
      <c r="AA157" s="32">
        <f>IF(Y157&lt;=0,0,Y157*Z157/DayCount)</f>
        <v/>
      </c>
      <c r="AB157" s="32">
        <f>IF(Y157&lt;=0,0,MIN(Y157+AA157,IF(G7="InterestOnly",AA157,IF(G7="FixedAmount",IF($A157&lt;=E7,H7,I7),IF(OR($A157=1,$A157=E7+1),PMT(Z157/DayCount,MAX(TermMonths-$A157+1,1),-Y157),IF(AB156=0,PMT(Z157/DayCount,MAX(TermMonths-$A157+1,1),-Y157),AB156))))))</f>
        <v/>
      </c>
      <c r="AC157" s="32">
        <f>IF(OR(Y157&lt;=0,$A157&lt;&gt;J7,J7=0),0,MIN(MAX(0,K7-L7*Y157),MAX(0,Y157-(AB157-AA157))))</f>
        <v/>
      </c>
      <c r="AD157" s="32">
        <f>IF(Y157&lt;=0,0,MIN(Y157,(AB157-AA157)+AC157))</f>
        <v/>
      </c>
      <c r="AE157" s="32">
        <f>IF(Y157&lt;=0,0,MAX(0,Y157-AD157))</f>
        <v/>
      </c>
      <c r="AF157" s="32">
        <f>IF(OR($A157&gt;TermMonths,C8&lt;&gt;"Y"),0,AL156)</f>
        <v/>
      </c>
      <c r="AG157" s="31">
        <f>IF(AF157&lt;=0,0,IF($A157&lt;=E8,D8,F8))</f>
        <v/>
      </c>
      <c r="AH157" s="32">
        <f>IF(AF157&lt;=0,0,AF157*AG157/DayCount)</f>
        <v/>
      </c>
      <c r="AI157" s="32">
        <f>IF(AF157&lt;=0,0,MIN(AF157+AH157,IF(G8="InterestOnly",AH157,IF(G8="FixedAmount",IF($A157&lt;=E8,H8,I8),IF(OR($A157=1,$A157=E8+1),PMT(AG157/DayCount,MAX(TermMonths-$A157+1,1),-AF157),IF(AI156=0,PMT(AG157/DayCount,MAX(TermMonths-$A157+1,1),-AF157),AI156))))))</f>
        <v/>
      </c>
      <c r="AJ157" s="32">
        <f>IF(OR(AF157&lt;=0,$A157&lt;&gt;J8,J8=0),0,MIN(MAX(0,K8-L8*AF157),MAX(0,AF157-(AI157-AH157))))</f>
        <v/>
      </c>
      <c r="AK157" s="32">
        <f>IF(AF157&lt;=0,0,MIN(AF157,(AI157-AH157)+AJ157))</f>
        <v/>
      </c>
      <c r="AL157" s="32">
        <f>IF(AF157&lt;=0,0,MAX(0,AF157-AK157))</f>
        <v/>
      </c>
      <c r="AM157" s="32">
        <f>IF(OR($A157&gt;TermMonths,C9&lt;&gt;"Y"),0,AS156)</f>
        <v/>
      </c>
      <c r="AN157" s="31">
        <f>IF(AM157&lt;=0,0,IF($A157&lt;=E9,D9,F9))</f>
        <v/>
      </c>
      <c r="AO157" s="32">
        <f>IF(AM157&lt;=0,0,AM157*AN157/DayCount)</f>
        <v/>
      </c>
      <c r="AP157" s="32">
        <f>IF(AM157&lt;=0,0,MIN(AM157+AO157,IF(G9="InterestOnly",AO157,IF(G9="FixedAmount",IF($A157&lt;=E9,H9,I9),IF(OR($A157=1,$A157=E9+1),PMT(AN157/DayCount,MAX(TermMonths-$A157+1,1),-AM157),IF(AP156=0,PMT(AN157/DayCount,MAX(TermMonths-$A157+1,1),-AM157),AP156))))))</f>
        <v/>
      </c>
      <c r="AQ157" s="32">
        <f>IF(OR(AM157&lt;=0,$A157&lt;&gt;J9,J9=0),0,MIN(MAX(0,K9-L9*AM157),MAX(0,AM157-(AP157-AO157))))</f>
        <v/>
      </c>
      <c r="AR157" s="32">
        <f>IF(AM157&lt;=0,0,MIN(AM157,(AP157-AO157)+AQ157))</f>
        <v/>
      </c>
      <c r="AS157" s="32">
        <f>IF(AM157&lt;=0,0,MAX(0,AM157-AR157))</f>
        <v/>
      </c>
    </row>
    <row r="158">
      <c r="A158" s="33" t="n">
        <v>145</v>
      </c>
      <c r="B158" s="34">
        <f>IF(A158&gt;TermMonths,"",EDATE(StartDate,A158-1))</f>
        <v/>
      </c>
      <c r="C158" s="33">
        <f>IF(B158="","",YEAR(B158))</f>
        <v/>
      </c>
      <c r="D158" s="32">
        <f>IF(OR($A158&gt;TermMonths,C4&lt;&gt;"Y"),0,J157)</f>
        <v/>
      </c>
      <c r="E158" s="31">
        <f>IF(D158&lt;=0,0,IF($A158&lt;=E4,D4,F4))</f>
        <v/>
      </c>
      <c r="F158" s="32">
        <f>IF(D158&lt;=0,0,D158*E158/DayCount)</f>
        <v/>
      </c>
      <c r="G158" s="32">
        <f>IF(D158&lt;=0,0,MIN(D158+F158,IF(G4="InterestOnly",F158,IF(G4="FixedAmount",IF($A158&lt;=E4,H4,I4),IF(OR($A158=1,$A158=E4+1),PMT(E158/DayCount,MAX(TermMonths-$A158+1,1),-D158),IF(G157=0,PMT(E158/DayCount,MAX(TermMonths-$A158+1,1),-D158),G157))))))</f>
        <v/>
      </c>
      <c r="H158" s="32">
        <f>IF(OR(D158&lt;=0,$A158&lt;&gt;J4,J4=0),0,MIN(MAX(0,K4-L4*D158),MAX(0,D158-(G158-F158))))</f>
        <v/>
      </c>
      <c r="I158" s="32">
        <f>IF(D158&lt;=0,0,MIN(D158,(G158-F158)+H158))</f>
        <v/>
      </c>
      <c r="J158" s="32">
        <f>IF(D158&lt;=0,0,MAX(0,D158-I158))</f>
        <v/>
      </c>
      <c r="K158" s="32">
        <f>IF(OR($A158&gt;TermMonths,C5&lt;&gt;"Y"),0,Q157)</f>
        <v/>
      </c>
      <c r="L158" s="31">
        <f>IF(K158&lt;=0,0,IF($A158&lt;=E5,D5,F5))</f>
        <v/>
      </c>
      <c r="M158" s="32">
        <f>IF(K158&lt;=0,0,K158*L158/DayCount)</f>
        <v/>
      </c>
      <c r="N158" s="32">
        <f>IF(K158&lt;=0,0,MIN(K158+M158,IF(G5="InterestOnly",M158,IF(G5="FixedAmount",IF($A158&lt;=E5,H5,I5),IF(OR($A158=1,$A158=E5+1),PMT(L158/DayCount,MAX(TermMonths-$A158+1,1),-K158),IF(N157=0,PMT(L158/DayCount,MAX(TermMonths-$A158+1,1),-K158),N157))))))</f>
        <v/>
      </c>
      <c r="O158" s="32">
        <f>IF(OR(K158&lt;=0,$A158&lt;&gt;J5,J5=0),0,MIN(MAX(0,K5-L5*K158),MAX(0,K158-(N158-M158))))</f>
        <v/>
      </c>
      <c r="P158" s="32">
        <f>IF(K158&lt;=0,0,MIN(K158,(N158-M158)+O158))</f>
        <v/>
      </c>
      <c r="Q158" s="32">
        <f>IF(K158&lt;=0,0,MAX(0,K158-P158))</f>
        <v/>
      </c>
      <c r="R158" s="32">
        <f>IF(OR($A158&gt;TermMonths,C6&lt;&gt;"Y"),0,X157)</f>
        <v/>
      </c>
      <c r="S158" s="31">
        <f>IF(R158&lt;=0,0,IF($A158&lt;=E6,D6,F6))</f>
        <v/>
      </c>
      <c r="T158" s="32">
        <f>IF(R158&lt;=0,0,R158*S158/DayCount)</f>
        <v/>
      </c>
      <c r="U158" s="32">
        <f>IF(R158&lt;=0,0,MIN(R158+T158,IF(G6="InterestOnly",T158,IF(G6="FixedAmount",IF($A158&lt;=E6,H6,I6),IF(OR($A158=1,$A158=E6+1),PMT(S158/DayCount,MAX(TermMonths-$A158+1,1),-R158),IF(U157=0,PMT(S158/DayCount,MAX(TermMonths-$A158+1,1),-R158),U157))))))</f>
        <v/>
      </c>
      <c r="V158" s="32">
        <f>IF(OR(R158&lt;=0,$A158&lt;&gt;J6,J6=0),0,MIN(MAX(0,K6-L6*R158),MAX(0,R158-(U158-T158))))</f>
        <v/>
      </c>
      <c r="W158" s="32">
        <f>IF(R158&lt;=0,0,MIN(R158,(U158-T158)+V158))</f>
        <v/>
      </c>
      <c r="X158" s="32">
        <f>IF(R158&lt;=0,0,MAX(0,R158-W158))</f>
        <v/>
      </c>
      <c r="Y158" s="32">
        <f>IF(OR($A158&gt;TermMonths,C7&lt;&gt;"Y"),0,AE157)</f>
        <v/>
      </c>
      <c r="Z158" s="31">
        <f>IF(Y158&lt;=0,0,IF($A158&lt;=E7,D7,F7))</f>
        <v/>
      </c>
      <c r="AA158" s="32">
        <f>IF(Y158&lt;=0,0,Y158*Z158/DayCount)</f>
        <v/>
      </c>
      <c r="AB158" s="32">
        <f>IF(Y158&lt;=0,0,MIN(Y158+AA158,IF(G7="InterestOnly",AA158,IF(G7="FixedAmount",IF($A158&lt;=E7,H7,I7),IF(OR($A158=1,$A158=E7+1),PMT(Z158/DayCount,MAX(TermMonths-$A158+1,1),-Y158),IF(AB157=0,PMT(Z158/DayCount,MAX(TermMonths-$A158+1,1),-Y158),AB157))))))</f>
        <v/>
      </c>
      <c r="AC158" s="32">
        <f>IF(OR(Y158&lt;=0,$A158&lt;&gt;J7,J7=0),0,MIN(MAX(0,K7-L7*Y158),MAX(0,Y158-(AB158-AA158))))</f>
        <v/>
      </c>
      <c r="AD158" s="32">
        <f>IF(Y158&lt;=0,0,MIN(Y158,(AB158-AA158)+AC158))</f>
        <v/>
      </c>
      <c r="AE158" s="32">
        <f>IF(Y158&lt;=0,0,MAX(0,Y158-AD158))</f>
        <v/>
      </c>
      <c r="AF158" s="32">
        <f>IF(OR($A158&gt;TermMonths,C8&lt;&gt;"Y"),0,AL157)</f>
        <v/>
      </c>
      <c r="AG158" s="31">
        <f>IF(AF158&lt;=0,0,IF($A158&lt;=E8,D8,F8))</f>
        <v/>
      </c>
      <c r="AH158" s="32">
        <f>IF(AF158&lt;=0,0,AF158*AG158/DayCount)</f>
        <v/>
      </c>
      <c r="AI158" s="32">
        <f>IF(AF158&lt;=0,0,MIN(AF158+AH158,IF(G8="InterestOnly",AH158,IF(G8="FixedAmount",IF($A158&lt;=E8,H8,I8),IF(OR($A158=1,$A158=E8+1),PMT(AG158/DayCount,MAX(TermMonths-$A158+1,1),-AF158),IF(AI157=0,PMT(AG158/DayCount,MAX(TermMonths-$A158+1,1),-AF158),AI157))))))</f>
        <v/>
      </c>
      <c r="AJ158" s="32">
        <f>IF(OR(AF158&lt;=0,$A158&lt;&gt;J8,J8=0),0,MIN(MAX(0,K8-L8*AF158),MAX(0,AF158-(AI158-AH158))))</f>
        <v/>
      </c>
      <c r="AK158" s="32">
        <f>IF(AF158&lt;=0,0,MIN(AF158,(AI158-AH158)+AJ158))</f>
        <v/>
      </c>
      <c r="AL158" s="32">
        <f>IF(AF158&lt;=0,0,MAX(0,AF158-AK158))</f>
        <v/>
      </c>
      <c r="AM158" s="32">
        <f>IF(OR($A158&gt;TermMonths,C9&lt;&gt;"Y"),0,AS157)</f>
        <v/>
      </c>
      <c r="AN158" s="31">
        <f>IF(AM158&lt;=0,0,IF($A158&lt;=E9,D9,F9))</f>
        <v/>
      </c>
      <c r="AO158" s="32">
        <f>IF(AM158&lt;=0,0,AM158*AN158/DayCount)</f>
        <v/>
      </c>
      <c r="AP158" s="32">
        <f>IF(AM158&lt;=0,0,MIN(AM158+AO158,IF(G9="InterestOnly",AO158,IF(G9="FixedAmount",IF($A158&lt;=E9,H9,I9),IF(OR($A158=1,$A158=E9+1),PMT(AN158/DayCount,MAX(TermMonths-$A158+1,1),-AM158),IF(AP157=0,PMT(AN158/DayCount,MAX(TermMonths-$A158+1,1),-AM158),AP157))))))</f>
        <v/>
      </c>
      <c r="AQ158" s="32">
        <f>IF(OR(AM158&lt;=0,$A158&lt;&gt;J9,J9=0),0,MIN(MAX(0,K9-L9*AM158),MAX(0,AM158-(AP158-AO158))))</f>
        <v/>
      </c>
      <c r="AR158" s="32">
        <f>IF(AM158&lt;=0,0,MIN(AM158,(AP158-AO158)+AQ158))</f>
        <v/>
      </c>
      <c r="AS158" s="32">
        <f>IF(AM158&lt;=0,0,MAX(0,AM158-AR158))</f>
        <v/>
      </c>
    </row>
    <row r="159">
      <c r="A159" s="33" t="n">
        <v>146</v>
      </c>
      <c r="B159" s="34">
        <f>IF(A159&gt;TermMonths,"",EDATE(StartDate,A159-1))</f>
        <v/>
      </c>
      <c r="C159" s="33">
        <f>IF(B159="","",YEAR(B159))</f>
        <v/>
      </c>
      <c r="D159" s="32">
        <f>IF(OR($A159&gt;TermMonths,C4&lt;&gt;"Y"),0,J158)</f>
        <v/>
      </c>
      <c r="E159" s="31">
        <f>IF(D159&lt;=0,0,IF($A159&lt;=E4,D4,F4))</f>
        <v/>
      </c>
      <c r="F159" s="32">
        <f>IF(D159&lt;=0,0,D159*E159/DayCount)</f>
        <v/>
      </c>
      <c r="G159" s="32">
        <f>IF(D159&lt;=0,0,MIN(D159+F159,IF(G4="InterestOnly",F159,IF(G4="FixedAmount",IF($A159&lt;=E4,H4,I4),IF(OR($A159=1,$A159=E4+1),PMT(E159/DayCount,MAX(TermMonths-$A159+1,1),-D159),IF(G158=0,PMT(E159/DayCount,MAX(TermMonths-$A159+1,1),-D159),G158))))))</f>
        <v/>
      </c>
      <c r="H159" s="32">
        <f>IF(OR(D159&lt;=0,$A159&lt;&gt;J4,J4=0),0,MIN(MAX(0,K4-L4*D159),MAX(0,D159-(G159-F159))))</f>
        <v/>
      </c>
      <c r="I159" s="32">
        <f>IF(D159&lt;=0,0,MIN(D159,(G159-F159)+H159))</f>
        <v/>
      </c>
      <c r="J159" s="32">
        <f>IF(D159&lt;=0,0,MAX(0,D159-I159))</f>
        <v/>
      </c>
      <c r="K159" s="32">
        <f>IF(OR($A159&gt;TermMonths,C5&lt;&gt;"Y"),0,Q158)</f>
        <v/>
      </c>
      <c r="L159" s="31">
        <f>IF(K159&lt;=0,0,IF($A159&lt;=E5,D5,F5))</f>
        <v/>
      </c>
      <c r="M159" s="32">
        <f>IF(K159&lt;=0,0,K159*L159/DayCount)</f>
        <v/>
      </c>
      <c r="N159" s="32">
        <f>IF(K159&lt;=0,0,MIN(K159+M159,IF(G5="InterestOnly",M159,IF(G5="FixedAmount",IF($A159&lt;=E5,H5,I5),IF(OR($A159=1,$A159=E5+1),PMT(L159/DayCount,MAX(TermMonths-$A159+1,1),-K159),IF(N158=0,PMT(L159/DayCount,MAX(TermMonths-$A159+1,1),-K159),N158))))))</f>
        <v/>
      </c>
      <c r="O159" s="32">
        <f>IF(OR(K159&lt;=0,$A159&lt;&gt;J5,J5=0),0,MIN(MAX(0,K5-L5*K159),MAX(0,K159-(N159-M159))))</f>
        <v/>
      </c>
      <c r="P159" s="32">
        <f>IF(K159&lt;=0,0,MIN(K159,(N159-M159)+O159))</f>
        <v/>
      </c>
      <c r="Q159" s="32">
        <f>IF(K159&lt;=0,0,MAX(0,K159-P159))</f>
        <v/>
      </c>
      <c r="R159" s="32">
        <f>IF(OR($A159&gt;TermMonths,C6&lt;&gt;"Y"),0,X158)</f>
        <v/>
      </c>
      <c r="S159" s="31">
        <f>IF(R159&lt;=0,0,IF($A159&lt;=E6,D6,F6))</f>
        <v/>
      </c>
      <c r="T159" s="32">
        <f>IF(R159&lt;=0,0,R159*S159/DayCount)</f>
        <v/>
      </c>
      <c r="U159" s="32">
        <f>IF(R159&lt;=0,0,MIN(R159+T159,IF(G6="InterestOnly",T159,IF(G6="FixedAmount",IF($A159&lt;=E6,H6,I6),IF(OR($A159=1,$A159=E6+1),PMT(S159/DayCount,MAX(TermMonths-$A159+1,1),-R159),IF(U158=0,PMT(S159/DayCount,MAX(TermMonths-$A159+1,1),-R159),U158))))))</f>
        <v/>
      </c>
      <c r="V159" s="32">
        <f>IF(OR(R159&lt;=0,$A159&lt;&gt;J6,J6=0),0,MIN(MAX(0,K6-L6*R159),MAX(0,R159-(U159-T159))))</f>
        <v/>
      </c>
      <c r="W159" s="32">
        <f>IF(R159&lt;=0,0,MIN(R159,(U159-T159)+V159))</f>
        <v/>
      </c>
      <c r="X159" s="32">
        <f>IF(R159&lt;=0,0,MAX(0,R159-W159))</f>
        <v/>
      </c>
      <c r="Y159" s="32">
        <f>IF(OR($A159&gt;TermMonths,C7&lt;&gt;"Y"),0,AE158)</f>
        <v/>
      </c>
      <c r="Z159" s="31">
        <f>IF(Y159&lt;=0,0,IF($A159&lt;=E7,D7,F7))</f>
        <v/>
      </c>
      <c r="AA159" s="32">
        <f>IF(Y159&lt;=0,0,Y159*Z159/DayCount)</f>
        <v/>
      </c>
      <c r="AB159" s="32">
        <f>IF(Y159&lt;=0,0,MIN(Y159+AA159,IF(G7="InterestOnly",AA159,IF(G7="FixedAmount",IF($A159&lt;=E7,H7,I7),IF(OR($A159=1,$A159=E7+1),PMT(Z159/DayCount,MAX(TermMonths-$A159+1,1),-Y159),IF(AB158=0,PMT(Z159/DayCount,MAX(TermMonths-$A159+1,1),-Y159),AB158))))))</f>
        <v/>
      </c>
      <c r="AC159" s="32">
        <f>IF(OR(Y159&lt;=0,$A159&lt;&gt;J7,J7=0),0,MIN(MAX(0,K7-L7*Y159),MAX(0,Y159-(AB159-AA159))))</f>
        <v/>
      </c>
      <c r="AD159" s="32">
        <f>IF(Y159&lt;=0,0,MIN(Y159,(AB159-AA159)+AC159))</f>
        <v/>
      </c>
      <c r="AE159" s="32">
        <f>IF(Y159&lt;=0,0,MAX(0,Y159-AD159))</f>
        <v/>
      </c>
      <c r="AF159" s="32">
        <f>IF(OR($A159&gt;TermMonths,C8&lt;&gt;"Y"),0,AL158)</f>
        <v/>
      </c>
      <c r="AG159" s="31">
        <f>IF(AF159&lt;=0,0,IF($A159&lt;=E8,D8,F8))</f>
        <v/>
      </c>
      <c r="AH159" s="32">
        <f>IF(AF159&lt;=0,0,AF159*AG159/DayCount)</f>
        <v/>
      </c>
      <c r="AI159" s="32">
        <f>IF(AF159&lt;=0,0,MIN(AF159+AH159,IF(G8="InterestOnly",AH159,IF(G8="FixedAmount",IF($A159&lt;=E8,H8,I8),IF(OR($A159=1,$A159=E8+1),PMT(AG159/DayCount,MAX(TermMonths-$A159+1,1),-AF159),IF(AI158=0,PMT(AG159/DayCount,MAX(TermMonths-$A159+1,1),-AF159),AI158))))))</f>
        <v/>
      </c>
      <c r="AJ159" s="32">
        <f>IF(OR(AF159&lt;=0,$A159&lt;&gt;J8,J8=0),0,MIN(MAX(0,K8-L8*AF159),MAX(0,AF159-(AI159-AH159))))</f>
        <v/>
      </c>
      <c r="AK159" s="32">
        <f>IF(AF159&lt;=0,0,MIN(AF159,(AI159-AH159)+AJ159))</f>
        <v/>
      </c>
      <c r="AL159" s="32">
        <f>IF(AF159&lt;=0,0,MAX(0,AF159-AK159))</f>
        <v/>
      </c>
      <c r="AM159" s="32">
        <f>IF(OR($A159&gt;TermMonths,C9&lt;&gt;"Y"),0,AS158)</f>
        <v/>
      </c>
      <c r="AN159" s="31">
        <f>IF(AM159&lt;=0,0,IF($A159&lt;=E9,D9,F9))</f>
        <v/>
      </c>
      <c r="AO159" s="32">
        <f>IF(AM159&lt;=0,0,AM159*AN159/DayCount)</f>
        <v/>
      </c>
      <c r="AP159" s="32">
        <f>IF(AM159&lt;=0,0,MIN(AM159+AO159,IF(G9="InterestOnly",AO159,IF(G9="FixedAmount",IF($A159&lt;=E9,H9,I9),IF(OR($A159=1,$A159=E9+1),PMT(AN159/DayCount,MAX(TermMonths-$A159+1,1),-AM159),IF(AP158=0,PMT(AN159/DayCount,MAX(TermMonths-$A159+1,1),-AM159),AP158))))))</f>
        <v/>
      </c>
      <c r="AQ159" s="32">
        <f>IF(OR(AM159&lt;=0,$A159&lt;&gt;J9,J9=0),0,MIN(MAX(0,K9-L9*AM159),MAX(0,AM159-(AP159-AO159))))</f>
        <v/>
      </c>
      <c r="AR159" s="32">
        <f>IF(AM159&lt;=0,0,MIN(AM159,(AP159-AO159)+AQ159))</f>
        <v/>
      </c>
      <c r="AS159" s="32">
        <f>IF(AM159&lt;=0,0,MAX(0,AM159-AR159))</f>
        <v/>
      </c>
    </row>
    <row r="160">
      <c r="A160" s="33" t="n">
        <v>147</v>
      </c>
      <c r="B160" s="34">
        <f>IF(A160&gt;TermMonths,"",EDATE(StartDate,A160-1))</f>
        <v/>
      </c>
      <c r="C160" s="33">
        <f>IF(B160="","",YEAR(B160))</f>
        <v/>
      </c>
      <c r="D160" s="32">
        <f>IF(OR($A160&gt;TermMonths,C4&lt;&gt;"Y"),0,J159)</f>
        <v/>
      </c>
      <c r="E160" s="31">
        <f>IF(D160&lt;=0,0,IF($A160&lt;=E4,D4,F4))</f>
        <v/>
      </c>
      <c r="F160" s="32">
        <f>IF(D160&lt;=0,0,D160*E160/DayCount)</f>
        <v/>
      </c>
      <c r="G160" s="32">
        <f>IF(D160&lt;=0,0,MIN(D160+F160,IF(G4="InterestOnly",F160,IF(G4="FixedAmount",IF($A160&lt;=E4,H4,I4),IF(OR($A160=1,$A160=E4+1),PMT(E160/DayCount,MAX(TermMonths-$A160+1,1),-D160),IF(G159=0,PMT(E160/DayCount,MAX(TermMonths-$A160+1,1),-D160),G159))))))</f>
        <v/>
      </c>
      <c r="H160" s="32">
        <f>IF(OR(D160&lt;=0,$A160&lt;&gt;J4,J4=0),0,MIN(MAX(0,K4-L4*D160),MAX(0,D160-(G160-F160))))</f>
        <v/>
      </c>
      <c r="I160" s="32">
        <f>IF(D160&lt;=0,0,MIN(D160,(G160-F160)+H160))</f>
        <v/>
      </c>
      <c r="J160" s="32">
        <f>IF(D160&lt;=0,0,MAX(0,D160-I160))</f>
        <v/>
      </c>
      <c r="K160" s="32">
        <f>IF(OR($A160&gt;TermMonths,C5&lt;&gt;"Y"),0,Q159)</f>
        <v/>
      </c>
      <c r="L160" s="31">
        <f>IF(K160&lt;=0,0,IF($A160&lt;=E5,D5,F5))</f>
        <v/>
      </c>
      <c r="M160" s="32">
        <f>IF(K160&lt;=0,0,K160*L160/DayCount)</f>
        <v/>
      </c>
      <c r="N160" s="32">
        <f>IF(K160&lt;=0,0,MIN(K160+M160,IF(G5="InterestOnly",M160,IF(G5="FixedAmount",IF($A160&lt;=E5,H5,I5),IF(OR($A160=1,$A160=E5+1),PMT(L160/DayCount,MAX(TermMonths-$A160+1,1),-K160),IF(N159=0,PMT(L160/DayCount,MAX(TermMonths-$A160+1,1),-K160),N159))))))</f>
        <v/>
      </c>
      <c r="O160" s="32">
        <f>IF(OR(K160&lt;=0,$A160&lt;&gt;J5,J5=0),0,MIN(MAX(0,K5-L5*K160),MAX(0,K160-(N160-M160))))</f>
        <v/>
      </c>
      <c r="P160" s="32">
        <f>IF(K160&lt;=0,0,MIN(K160,(N160-M160)+O160))</f>
        <v/>
      </c>
      <c r="Q160" s="32">
        <f>IF(K160&lt;=0,0,MAX(0,K160-P160))</f>
        <v/>
      </c>
      <c r="R160" s="32">
        <f>IF(OR($A160&gt;TermMonths,C6&lt;&gt;"Y"),0,X159)</f>
        <v/>
      </c>
      <c r="S160" s="31">
        <f>IF(R160&lt;=0,0,IF($A160&lt;=E6,D6,F6))</f>
        <v/>
      </c>
      <c r="T160" s="32">
        <f>IF(R160&lt;=0,0,R160*S160/DayCount)</f>
        <v/>
      </c>
      <c r="U160" s="32">
        <f>IF(R160&lt;=0,0,MIN(R160+T160,IF(G6="InterestOnly",T160,IF(G6="FixedAmount",IF($A160&lt;=E6,H6,I6),IF(OR($A160=1,$A160=E6+1),PMT(S160/DayCount,MAX(TermMonths-$A160+1,1),-R160),IF(U159=0,PMT(S160/DayCount,MAX(TermMonths-$A160+1,1),-R160),U159))))))</f>
        <v/>
      </c>
      <c r="V160" s="32">
        <f>IF(OR(R160&lt;=0,$A160&lt;&gt;J6,J6=0),0,MIN(MAX(0,K6-L6*R160),MAX(0,R160-(U160-T160))))</f>
        <v/>
      </c>
      <c r="W160" s="32">
        <f>IF(R160&lt;=0,0,MIN(R160,(U160-T160)+V160))</f>
        <v/>
      </c>
      <c r="X160" s="32">
        <f>IF(R160&lt;=0,0,MAX(0,R160-W160))</f>
        <v/>
      </c>
      <c r="Y160" s="32">
        <f>IF(OR($A160&gt;TermMonths,C7&lt;&gt;"Y"),0,AE159)</f>
        <v/>
      </c>
      <c r="Z160" s="31">
        <f>IF(Y160&lt;=0,0,IF($A160&lt;=E7,D7,F7))</f>
        <v/>
      </c>
      <c r="AA160" s="32">
        <f>IF(Y160&lt;=0,0,Y160*Z160/DayCount)</f>
        <v/>
      </c>
      <c r="AB160" s="32">
        <f>IF(Y160&lt;=0,0,MIN(Y160+AA160,IF(G7="InterestOnly",AA160,IF(G7="FixedAmount",IF($A160&lt;=E7,H7,I7),IF(OR($A160=1,$A160=E7+1),PMT(Z160/DayCount,MAX(TermMonths-$A160+1,1),-Y160),IF(AB159=0,PMT(Z160/DayCount,MAX(TermMonths-$A160+1,1),-Y160),AB159))))))</f>
        <v/>
      </c>
      <c r="AC160" s="32">
        <f>IF(OR(Y160&lt;=0,$A160&lt;&gt;J7,J7=0),0,MIN(MAX(0,K7-L7*Y160),MAX(0,Y160-(AB160-AA160))))</f>
        <v/>
      </c>
      <c r="AD160" s="32">
        <f>IF(Y160&lt;=0,0,MIN(Y160,(AB160-AA160)+AC160))</f>
        <v/>
      </c>
      <c r="AE160" s="32">
        <f>IF(Y160&lt;=0,0,MAX(0,Y160-AD160))</f>
        <v/>
      </c>
      <c r="AF160" s="32">
        <f>IF(OR($A160&gt;TermMonths,C8&lt;&gt;"Y"),0,AL159)</f>
        <v/>
      </c>
      <c r="AG160" s="31">
        <f>IF(AF160&lt;=0,0,IF($A160&lt;=E8,D8,F8))</f>
        <v/>
      </c>
      <c r="AH160" s="32">
        <f>IF(AF160&lt;=0,0,AF160*AG160/DayCount)</f>
        <v/>
      </c>
      <c r="AI160" s="32">
        <f>IF(AF160&lt;=0,0,MIN(AF160+AH160,IF(G8="InterestOnly",AH160,IF(G8="FixedAmount",IF($A160&lt;=E8,H8,I8),IF(OR($A160=1,$A160=E8+1),PMT(AG160/DayCount,MAX(TermMonths-$A160+1,1),-AF160),IF(AI159=0,PMT(AG160/DayCount,MAX(TermMonths-$A160+1,1),-AF160),AI159))))))</f>
        <v/>
      </c>
      <c r="AJ160" s="32">
        <f>IF(OR(AF160&lt;=0,$A160&lt;&gt;J8,J8=0),0,MIN(MAX(0,K8-L8*AF160),MAX(0,AF160-(AI160-AH160))))</f>
        <v/>
      </c>
      <c r="AK160" s="32">
        <f>IF(AF160&lt;=0,0,MIN(AF160,(AI160-AH160)+AJ160))</f>
        <v/>
      </c>
      <c r="AL160" s="32">
        <f>IF(AF160&lt;=0,0,MAX(0,AF160-AK160))</f>
        <v/>
      </c>
      <c r="AM160" s="32">
        <f>IF(OR($A160&gt;TermMonths,C9&lt;&gt;"Y"),0,AS159)</f>
        <v/>
      </c>
      <c r="AN160" s="31">
        <f>IF(AM160&lt;=0,0,IF($A160&lt;=E9,D9,F9))</f>
        <v/>
      </c>
      <c r="AO160" s="32">
        <f>IF(AM160&lt;=0,0,AM160*AN160/DayCount)</f>
        <v/>
      </c>
      <c r="AP160" s="32">
        <f>IF(AM160&lt;=0,0,MIN(AM160+AO160,IF(G9="InterestOnly",AO160,IF(G9="FixedAmount",IF($A160&lt;=E9,H9,I9),IF(OR($A160=1,$A160=E9+1),PMT(AN160/DayCount,MAX(TermMonths-$A160+1,1),-AM160),IF(AP159=0,PMT(AN160/DayCount,MAX(TermMonths-$A160+1,1),-AM160),AP159))))))</f>
        <v/>
      </c>
      <c r="AQ160" s="32">
        <f>IF(OR(AM160&lt;=0,$A160&lt;&gt;J9,J9=0),0,MIN(MAX(0,K9-L9*AM160),MAX(0,AM160-(AP160-AO160))))</f>
        <v/>
      </c>
      <c r="AR160" s="32">
        <f>IF(AM160&lt;=0,0,MIN(AM160,(AP160-AO160)+AQ160))</f>
        <v/>
      </c>
      <c r="AS160" s="32">
        <f>IF(AM160&lt;=0,0,MAX(0,AM160-AR160))</f>
        <v/>
      </c>
    </row>
    <row r="161">
      <c r="A161" s="33" t="n">
        <v>148</v>
      </c>
      <c r="B161" s="34">
        <f>IF(A161&gt;TermMonths,"",EDATE(StartDate,A161-1))</f>
        <v/>
      </c>
      <c r="C161" s="33">
        <f>IF(B161="","",YEAR(B161))</f>
        <v/>
      </c>
      <c r="D161" s="32">
        <f>IF(OR($A161&gt;TermMonths,C4&lt;&gt;"Y"),0,J160)</f>
        <v/>
      </c>
      <c r="E161" s="31">
        <f>IF(D161&lt;=0,0,IF($A161&lt;=E4,D4,F4))</f>
        <v/>
      </c>
      <c r="F161" s="32">
        <f>IF(D161&lt;=0,0,D161*E161/DayCount)</f>
        <v/>
      </c>
      <c r="G161" s="32">
        <f>IF(D161&lt;=0,0,MIN(D161+F161,IF(G4="InterestOnly",F161,IF(G4="FixedAmount",IF($A161&lt;=E4,H4,I4),IF(OR($A161=1,$A161=E4+1),PMT(E161/DayCount,MAX(TermMonths-$A161+1,1),-D161),IF(G160=0,PMT(E161/DayCount,MAX(TermMonths-$A161+1,1),-D161),G160))))))</f>
        <v/>
      </c>
      <c r="H161" s="32">
        <f>IF(OR(D161&lt;=0,$A161&lt;&gt;J4,J4=0),0,MIN(MAX(0,K4-L4*D161),MAX(0,D161-(G161-F161))))</f>
        <v/>
      </c>
      <c r="I161" s="32">
        <f>IF(D161&lt;=0,0,MIN(D161,(G161-F161)+H161))</f>
        <v/>
      </c>
      <c r="J161" s="32">
        <f>IF(D161&lt;=0,0,MAX(0,D161-I161))</f>
        <v/>
      </c>
      <c r="K161" s="32">
        <f>IF(OR($A161&gt;TermMonths,C5&lt;&gt;"Y"),0,Q160)</f>
        <v/>
      </c>
      <c r="L161" s="31">
        <f>IF(K161&lt;=0,0,IF($A161&lt;=E5,D5,F5))</f>
        <v/>
      </c>
      <c r="M161" s="32">
        <f>IF(K161&lt;=0,0,K161*L161/DayCount)</f>
        <v/>
      </c>
      <c r="N161" s="32">
        <f>IF(K161&lt;=0,0,MIN(K161+M161,IF(G5="InterestOnly",M161,IF(G5="FixedAmount",IF($A161&lt;=E5,H5,I5),IF(OR($A161=1,$A161=E5+1),PMT(L161/DayCount,MAX(TermMonths-$A161+1,1),-K161),IF(N160=0,PMT(L161/DayCount,MAX(TermMonths-$A161+1,1),-K161),N160))))))</f>
        <v/>
      </c>
      <c r="O161" s="32">
        <f>IF(OR(K161&lt;=0,$A161&lt;&gt;J5,J5=0),0,MIN(MAX(0,K5-L5*K161),MAX(0,K161-(N161-M161))))</f>
        <v/>
      </c>
      <c r="P161" s="32">
        <f>IF(K161&lt;=0,0,MIN(K161,(N161-M161)+O161))</f>
        <v/>
      </c>
      <c r="Q161" s="32">
        <f>IF(K161&lt;=0,0,MAX(0,K161-P161))</f>
        <v/>
      </c>
      <c r="R161" s="32">
        <f>IF(OR($A161&gt;TermMonths,C6&lt;&gt;"Y"),0,X160)</f>
        <v/>
      </c>
      <c r="S161" s="31">
        <f>IF(R161&lt;=0,0,IF($A161&lt;=E6,D6,F6))</f>
        <v/>
      </c>
      <c r="T161" s="32">
        <f>IF(R161&lt;=0,0,R161*S161/DayCount)</f>
        <v/>
      </c>
      <c r="U161" s="32">
        <f>IF(R161&lt;=0,0,MIN(R161+T161,IF(G6="InterestOnly",T161,IF(G6="FixedAmount",IF($A161&lt;=E6,H6,I6),IF(OR($A161=1,$A161=E6+1),PMT(S161/DayCount,MAX(TermMonths-$A161+1,1),-R161),IF(U160=0,PMT(S161/DayCount,MAX(TermMonths-$A161+1,1),-R161),U160))))))</f>
        <v/>
      </c>
      <c r="V161" s="32">
        <f>IF(OR(R161&lt;=0,$A161&lt;&gt;J6,J6=0),0,MIN(MAX(0,K6-L6*R161),MAX(0,R161-(U161-T161))))</f>
        <v/>
      </c>
      <c r="W161" s="32">
        <f>IF(R161&lt;=0,0,MIN(R161,(U161-T161)+V161))</f>
        <v/>
      </c>
      <c r="X161" s="32">
        <f>IF(R161&lt;=0,0,MAX(0,R161-W161))</f>
        <v/>
      </c>
      <c r="Y161" s="32">
        <f>IF(OR($A161&gt;TermMonths,C7&lt;&gt;"Y"),0,AE160)</f>
        <v/>
      </c>
      <c r="Z161" s="31">
        <f>IF(Y161&lt;=0,0,IF($A161&lt;=E7,D7,F7))</f>
        <v/>
      </c>
      <c r="AA161" s="32">
        <f>IF(Y161&lt;=0,0,Y161*Z161/DayCount)</f>
        <v/>
      </c>
      <c r="AB161" s="32">
        <f>IF(Y161&lt;=0,0,MIN(Y161+AA161,IF(G7="InterestOnly",AA161,IF(G7="FixedAmount",IF($A161&lt;=E7,H7,I7),IF(OR($A161=1,$A161=E7+1),PMT(Z161/DayCount,MAX(TermMonths-$A161+1,1),-Y161),IF(AB160=0,PMT(Z161/DayCount,MAX(TermMonths-$A161+1,1),-Y161),AB160))))))</f>
        <v/>
      </c>
      <c r="AC161" s="32">
        <f>IF(OR(Y161&lt;=0,$A161&lt;&gt;J7,J7=0),0,MIN(MAX(0,K7-L7*Y161),MAX(0,Y161-(AB161-AA161))))</f>
        <v/>
      </c>
      <c r="AD161" s="32">
        <f>IF(Y161&lt;=0,0,MIN(Y161,(AB161-AA161)+AC161))</f>
        <v/>
      </c>
      <c r="AE161" s="32">
        <f>IF(Y161&lt;=0,0,MAX(0,Y161-AD161))</f>
        <v/>
      </c>
      <c r="AF161" s="32">
        <f>IF(OR($A161&gt;TermMonths,C8&lt;&gt;"Y"),0,AL160)</f>
        <v/>
      </c>
      <c r="AG161" s="31">
        <f>IF(AF161&lt;=0,0,IF($A161&lt;=E8,D8,F8))</f>
        <v/>
      </c>
      <c r="AH161" s="32">
        <f>IF(AF161&lt;=0,0,AF161*AG161/DayCount)</f>
        <v/>
      </c>
      <c r="AI161" s="32">
        <f>IF(AF161&lt;=0,0,MIN(AF161+AH161,IF(G8="InterestOnly",AH161,IF(G8="FixedAmount",IF($A161&lt;=E8,H8,I8),IF(OR($A161=1,$A161=E8+1),PMT(AG161/DayCount,MAX(TermMonths-$A161+1,1),-AF161),IF(AI160=0,PMT(AG161/DayCount,MAX(TermMonths-$A161+1,1),-AF161),AI160))))))</f>
        <v/>
      </c>
      <c r="AJ161" s="32">
        <f>IF(OR(AF161&lt;=0,$A161&lt;&gt;J8,J8=0),0,MIN(MAX(0,K8-L8*AF161),MAX(0,AF161-(AI161-AH161))))</f>
        <v/>
      </c>
      <c r="AK161" s="32">
        <f>IF(AF161&lt;=0,0,MIN(AF161,(AI161-AH161)+AJ161))</f>
        <v/>
      </c>
      <c r="AL161" s="32">
        <f>IF(AF161&lt;=0,0,MAX(0,AF161-AK161))</f>
        <v/>
      </c>
      <c r="AM161" s="32">
        <f>IF(OR($A161&gt;TermMonths,C9&lt;&gt;"Y"),0,AS160)</f>
        <v/>
      </c>
      <c r="AN161" s="31">
        <f>IF(AM161&lt;=0,0,IF($A161&lt;=E9,D9,F9))</f>
        <v/>
      </c>
      <c r="AO161" s="32">
        <f>IF(AM161&lt;=0,0,AM161*AN161/DayCount)</f>
        <v/>
      </c>
      <c r="AP161" s="32">
        <f>IF(AM161&lt;=0,0,MIN(AM161+AO161,IF(G9="InterestOnly",AO161,IF(G9="FixedAmount",IF($A161&lt;=E9,H9,I9),IF(OR($A161=1,$A161=E9+1),PMT(AN161/DayCount,MAX(TermMonths-$A161+1,1),-AM161),IF(AP160=0,PMT(AN161/DayCount,MAX(TermMonths-$A161+1,1),-AM161),AP160))))))</f>
        <v/>
      </c>
      <c r="AQ161" s="32">
        <f>IF(OR(AM161&lt;=0,$A161&lt;&gt;J9,J9=0),0,MIN(MAX(0,K9-L9*AM161),MAX(0,AM161-(AP161-AO161))))</f>
        <v/>
      </c>
      <c r="AR161" s="32">
        <f>IF(AM161&lt;=0,0,MIN(AM161,(AP161-AO161)+AQ161))</f>
        <v/>
      </c>
      <c r="AS161" s="32">
        <f>IF(AM161&lt;=0,0,MAX(0,AM161-AR161))</f>
        <v/>
      </c>
    </row>
    <row r="162">
      <c r="A162" s="33" t="n">
        <v>149</v>
      </c>
      <c r="B162" s="34">
        <f>IF(A162&gt;TermMonths,"",EDATE(StartDate,A162-1))</f>
        <v/>
      </c>
      <c r="C162" s="33">
        <f>IF(B162="","",YEAR(B162))</f>
        <v/>
      </c>
      <c r="D162" s="32">
        <f>IF(OR($A162&gt;TermMonths,C4&lt;&gt;"Y"),0,J161)</f>
        <v/>
      </c>
      <c r="E162" s="31">
        <f>IF(D162&lt;=0,0,IF($A162&lt;=E4,D4,F4))</f>
        <v/>
      </c>
      <c r="F162" s="32">
        <f>IF(D162&lt;=0,0,D162*E162/DayCount)</f>
        <v/>
      </c>
      <c r="G162" s="32">
        <f>IF(D162&lt;=0,0,MIN(D162+F162,IF(G4="InterestOnly",F162,IF(G4="FixedAmount",IF($A162&lt;=E4,H4,I4),IF(OR($A162=1,$A162=E4+1),PMT(E162/DayCount,MAX(TermMonths-$A162+1,1),-D162),IF(G161=0,PMT(E162/DayCount,MAX(TermMonths-$A162+1,1),-D162),G161))))))</f>
        <v/>
      </c>
      <c r="H162" s="32">
        <f>IF(OR(D162&lt;=0,$A162&lt;&gt;J4,J4=0),0,MIN(MAX(0,K4-L4*D162),MAX(0,D162-(G162-F162))))</f>
        <v/>
      </c>
      <c r="I162" s="32">
        <f>IF(D162&lt;=0,0,MIN(D162,(G162-F162)+H162))</f>
        <v/>
      </c>
      <c r="J162" s="32">
        <f>IF(D162&lt;=0,0,MAX(0,D162-I162))</f>
        <v/>
      </c>
      <c r="K162" s="32">
        <f>IF(OR($A162&gt;TermMonths,C5&lt;&gt;"Y"),0,Q161)</f>
        <v/>
      </c>
      <c r="L162" s="31">
        <f>IF(K162&lt;=0,0,IF($A162&lt;=E5,D5,F5))</f>
        <v/>
      </c>
      <c r="M162" s="32">
        <f>IF(K162&lt;=0,0,K162*L162/DayCount)</f>
        <v/>
      </c>
      <c r="N162" s="32">
        <f>IF(K162&lt;=0,0,MIN(K162+M162,IF(G5="InterestOnly",M162,IF(G5="FixedAmount",IF($A162&lt;=E5,H5,I5),IF(OR($A162=1,$A162=E5+1),PMT(L162/DayCount,MAX(TermMonths-$A162+1,1),-K162),IF(N161=0,PMT(L162/DayCount,MAX(TermMonths-$A162+1,1),-K162),N161))))))</f>
        <v/>
      </c>
      <c r="O162" s="32">
        <f>IF(OR(K162&lt;=0,$A162&lt;&gt;J5,J5=0),0,MIN(MAX(0,K5-L5*K162),MAX(0,K162-(N162-M162))))</f>
        <v/>
      </c>
      <c r="P162" s="32">
        <f>IF(K162&lt;=0,0,MIN(K162,(N162-M162)+O162))</f>
        <v/>
      </c>
      <c r="Q162" s="32">
        <f>IF(K162&lt;=0,0,MAX(0,K162-P162))</f>
        <v/>
      </c>
      <c r="R162" s="32">
        <f>IF(OR($A162&gt;TermMonths,C6&lt;&gt;"Y"),0,X161)</f>
        <v/>
      </c>
      <c r="S162" s="31">
        <f>IF(R162&lt;=0,0,IF($A162&lt;=E6,D6,F6))</f>
        <v/>
      </c>
      <c r="T162" s="32">
        <f>IF(R162&lt;=0,0,R162*S162/DayCount)</f>
        <v/>
      </c>
      <c r="U162" s="32">
        <f>IF(R162&lt;=0,0,MIN(R162+T162,IF(G6="InterestOnly",T162,IF(G6="FixedAmount",IF($A162&lt;=E6,H6,I6),IF(OR($A162=1,$A162=E6+1),PMT(S162/DayCount,MAX(TermMonths-$A162+1,1),-R162),IF(U161=0,PMT(S162/DayCount,MAX(TermMonths-$A162+1,1),-R162),U161))))))</f>
        <v/>
      </c>
      <c r="V162" s="32">
        <f>IF(OR(R162&lt;=0,$A162&lt;&gt;J6,J6=0),0,MIN(MAX(0,K6-L6*R162),MAX(0,R162-(U162-T162))))</f>
        <v/>
      </c>
      <c r="W162" s="32">
        <f>IF(R162&lt;=0,0,MIN(R162,(U162-T162)+V162))</f>
        <v/>
      </c>
      <c r="X162" s="32">
        <f>IF(R162&lt;=0,0,MAX(0,R162-W162))</f>
        <v/>
      </c>
      <c r="Y162" s="32">
        <f>IF(OR($A162&gt;TermMonths,C7&lt;&gt;"Y"),0,AE161)</f>
        <v/>
      </c>
      <c r="Z162" s="31">
        <f>IF(Y162&lt;=0,0,IF($A162&lt;=E7,D7,F7))</f>
        <v/>
      </c>
      <c r="AA162" s="32">
        <f>IF(Y162&lt;=0,0,Y162*Z162/DayCount)</f>
        <v/>
      </c>
      <c r="AB162" s="32">
        <f>IF(Y162&lt;=0,0,MIN(Y162+AA162,IF(G7="InterestOnly",AA162,IF(G7="FixedAmount",IF($A162&lt;=E7,H7,I7),IF(OR($A162=1,$A162=E7+1),PMT(Z162/DayCount,MAX(TermMonths-$A162+1,1),-Y162),IF(AB161=0,PMT(Z162/DayCount,MAX(TermMonths-$A162+1,1),-Y162),AB161))))))</f>
        <v/>
      </c>
      <c r="AC162" s="32">
        <f>IF(OR(Y162&lt;=0,$A162&lt;&gt;J7,J7=0),0,MIN(MAX(0,K7-L7*Y162),MAX(0,Y162-(AB162-AA162))))</f>
        <v/>
      </c>
      <c r="AD162" s="32">
        <f>IF(Y162&lt;=0,0,MIN(Y162,(AB162-AA162)+AC162))</f>
        <v/>
      </c>
      <c r="AE162" s="32">
        <f>IF(Y162&lt;=0,0,MAX(0,Y162-AD162))</f>
        <v/>
      </c>
      <c r="AF162" s="32">
        <f>IF(OR($A162&gt;TermMonths,C8&lt;&gt;"Y"),0,AL161)</f>
        <v/>
      </c>
      <c r="AG162" s="31">
        <f>IF(AF162&lt;=0,0,IF($A162&lt;=E8,D8,F8))</f>
        <v/>
      </c>
      <c r="AH162" s="32">
        <f>IF(AF162&lt;=0,0,AF162*AG162/DayCount)</f>
        <v/>
      </c>
      <c r="AI162" s="32">
        <f>IF(AF162&lt;=0,0,MIN(AF162+AH162,IF(G8="InterestOnly",AH162,IF(G8="FixedAmount",IF($A162&lt;=E8,H8,I8),IF(OR($A162=1,$A162=E8+1),PMT(AG162/DayCount,MAX(TermMonths-$A162+1,1),-AF162),IF(AI161=0,PMT(AG162/DayCount,MAX(TermMonths-$A162+1,1),-AF162),AI161))))))</f>
        <v/>
      </c>
      <c r="AJ162" s="32">
        <f>IF(OR(AF162&lt;=0,$A162&lt;&gt;J8,J8=0),0,MIN(MAX(0,K8-L8*AF162),MAX(0,AF162-(AI162-AH162))))</f>
        <v/>
      </c>
      <c r="AK162" s="32">
        <f>IF(AF162&lt;=0,0,MIN(AF162,(AI162-AH162)+AJ162))</f>
        <v/>
      </c>
      <c r="AL162" s="32">
        <f>IF(AF162&lt;=0,0,MAX(0,AF162-AK162))</f>
        <v/>
      </c>
      <c r="AM162" s="32">
        <f>IF(OR($A162&gt;TermMonths,C9&lt;&gt;"Y"),0,AS161)</f>
        <v/>
      </c>
      <c r="AN162" s="31">
        <f>IF(AM162&lt;=0,0,IF($A162&lt;=E9,D9,F9))</f>
        <v/>
      </c>
      <c r="AO162" s="32">
        <f>IF(AM162&lt;=0,0,AM162*AN162/DayCount)</f>
        <v/>
      </c>
      <c r="AP162" s="32">
        <f>IF(AM162&lt;=0,0,MIN(AM162+AO162,IF(G9="InterestOnly",AO162,IF(G9="FixedAmount",IF($A162&lt;=E9,H9,I9),IF(OR($A162=1,$A162=E9+1),PMT(AN162/DayCount,MAX(TermMonths-$A162+1,1),-AM162),IF(AP161=0,PMT(AN162/DayCount,MAX(TermMonths-$A162+1,1),-AM162),AP161))))))</f>
        <v/>
      </c>
      <c r="AQ162" s="32">
        <f>IF(OR(AM162&lt;=0,$A162&lt;&gt;J9,J9=0),0,MIN(MAX(0,K9-L9*AM162),MAX(0,AM162-(AP162-AO162))))</f>
        <v/>
      </c>
      <c r="AR162" s="32">
        <f>IF(AM162&lt;=0,0,MIN(AM162,(AP162-AO162)+AQ162))</f>
        <v/>
      </c>
      <c r="AS162" s="32">
        <f>IF(AM162&lt;=0,0,MAX(0,AM162-AR162))</f>
        <v/>
      </c>
    </row>
    <row r="163">
      <c r="A163" s="33" t="n">
        <v>150</v>
      </c>
      <c r="B163" s="34">
        <f>IF(A163&gt;TermMonths,"",EDATE(StartDate,A163-1))</f>
        <v/>
      </c>
      <c r="C163" s="33">
        <f>IF(B163="","",YEAR(B163))</f>
        <v/>
      </c>
      <c r="D163" s="32">
        <f>IF(OR($A163&gt;TermMonths,C4&lt;&gt;"Y"),0,J162)</f>
        <v/>
      </c>
      <c r="E163" s="31">
        <f>IF(D163&lt;=0,0,IF($A163&lt;=E4,D4,F4))</f>
        <v/>
      </c>
      <c r="F163" s="32">
        <f>IF(D163&lt;=0,0,D163*E163/DayCount)</f>
        <v/>
      </c>
      <c r="G163" s="32">
        <f>IF(D163&lt;=0,0,MIN(D163+F163,IF(G4="InterestOnly",F163,IF(G4="FixedAmount",IF($A163&lt;=E4,H4,I4),IF(OR($A163=1,$A163=E4+1),PMT(E163/DayCount,MAX(TermMonths-$A163+1,1),-D163),IF(G162=0,PMT(E163/DayCount,MAX(TermMonths-$A163+1,1),-D163),G162))))))</f>
        <v/>
      </c>
      <c r="H163" s="32">
        <f>IF(OR(D163&lt;=0,$A163&lt;&gt;J4,J4=0),0,MIN(MAX(0,K4-L4*D163),MAX(0,D163-(G163-F163))))</f>
        <v/>
      </c>
      <c r="I163" s="32">
        <f>IF(D163&lt;=0,0,MIN(D163,(G163-F163)+H163))</f>
        <v/>
      </c>
      <c r="J163" s="32">
        <f>IF(D163&lt;=0,0,MAX(0,D163-I163))</f>
        <v/>
      </c>
      <c r="K163" s="32">
        <f>IF(OR($A163&gt;TermMonths,C5&lt;&gt;"Y"),0,Q162)</f>
        <v/>
      </c>
      <c r="L163" s="31">
        <f>IF(K163&lt;=0,0,IF($A163&lt;=E5,D5,F5))</f>
        <v/>
      </c>
      <c r="M163" s="32">
        <f>IF(K163&lt;=0,0,K163*L163/DayCount)</f>
        <v/>
      </c>
      <c r="N163" s="32">
        <f>IF(K163&lt;=0,0,MIN(K163+M163,IF(G5="InterestOnly",M163,IF(G5="FixedAmount",IF($A163&lt;=E5,H5,I5),IF(OR($A163=1,$A163=E5+1),PMT(L163/DayCount,MAX(TermMonths-$A163+1,1),-K163),IF(N162=0,PMT(L163/DayCount,MAX(TermMonths-$A163+1,1),-K163),N162))))))</f>
        <v/>
      </c>
      <c r="O163" s="32">
        <f>IF(OR(K163&lt;=0,$A163&lt;&gt;J5,J5=0),0,MIN(MAX(0,K5-L5*K163),MAX(0,K163-(N163-M163))))</f>
        <v/>
      </c>
      <c r="P163" s="32">
        <f>IF(K163&lt;=0,0,MIN(K163,(N163-M163)+O163))</f>
        <v/>
      </c>
      <c r="Q163" s="32">
        <f>IF(K163&lt;=0,0,MAX(0,K163-P163))</f>
        <v/>
      </c>
      <c r="R163" s="32">
        <f>IF(OR($A163&gt;TermMonths,C6&lt;&gt;"Y"),0,X162)</f>
        <v/>
      </c>
      <c r="S163" s="31">
        <f>IF(R163&lt;=0,0,IF($A163&lt;=E6,D6,F6))</f>
        <v/>
      </c>
      <c r="T163" s="32">
        <f>IF(R163&lt;=0,0,R163*S163/DayCount)</f>
        <v/>
      </c>
      <c r="U163" s="32">
        <f>IF(R163&lt;=0,0,MIN(R163+T163,IF(G6="InterestOnly",T163,IF(G6="FixedAmount",IF($A163&lt;=E6,H6,I6),IF(OR($A163=1,$A163=E6+1),PMT(S163/DayCount,MAX(TermMonths-$A163+1,1),-R163),IF(U162=0,PMT(S163/DayCount,MAX(TermMonths-$A163+1,1),-R163),U162))))))</f>
        <v/>
      </c>
      <c r="V163" s="32">
        <f>IF(OR(R163&lt;=0,$A163&lt;&gt;J6,J6=0),0,MIN(MAX(0,K6-L6*R163),MAX(0,R163-(U163-T163))))</f>
        <v/>
      </c>
      <c r="W163" s="32">
        <f>IF(R163&lt;=0,0,MIN(R163,(U163-T163)+V163))</f>
        <v/>
      </c>
      <c r="X163" s="32">
        <f>IF(R163&lt;=0,0,MAX(0,R163-W163))</f>
        <v/>
      </c>
      <c r="Y163" s="32">
        <f>IF(OR($A163&gt;TermMonths,C7&lt;&gt;"Y"),0,AE162)</f>
        <v/>
      </c>
      <c r="Z163" s="31">
        <f>IF(Y163&lt;=0,0,IF($A163&lt;=E7,D7,F7))</f>
        <v/>
      </c>
      <c r="AA163" s="32">
        <f>IF(Y163&lt;=0,0,Y163*Z163/DayCount)</f>
        <v/>
      </c>
      <c r="AB163" s="32">
        <f>IF(Y163&lt;=0,0,MIN(Y163+AA163,IF(G7="InterestOnly",AA163,IF(G7="FixedAmount",IF($A163&lt;=E7,H7,I7),IF(OR($A163=1,$A163=E7+1),PMT(Z163/DayCount,MAX(TermMonths-$A163+1,1),-Y163),IF(AB162=0,PMT(Z163/DayCount,MAX(TermMonths-$A163+1,1),-Y163),AB162))))))</f>
        <v/>
      </c>
      <c r="AC163" s="32">
        <f>IF(OR(Y163&lt;=0,$A163&lt;&gt;J7,J7=0),0,MIN(MAX(0,K7-L7*Y163),MAX(0,Y163-(AB163-AA163))))</f>
        <v/>
      </c>
      <c r="AD163" s="32">
        <f>IF(Y163&lt;=0,0,MIN(Y163,(AB163-AA163)+AC163))</f>
        <v/>
      </c>
      <c r="AE163" s="32">
        <f>IF(Y163&lt;=0,0,MAX(0,Y163-AD163))</f>
        <v/>
      </c>
      <c r="AF163" s="32">
        <f>IF(OR($A163&gt;TermMonths,C8&lt;&gt;"Y"),0,AL162)</f>
        <v/>
      </c>
      <c r="AG163" s="31">
        <f>IF(AF163&lt;=0,0,IF($A163&lt;=E8,D8,F8))</f>
        <v/>
      </c>
      <c r="AH163" s="32">
        <f>IF(AF163&lt;=0,0,AF163*AG163/DayCount)</f>
        <v/>
      </c>
      <c r="AI163" s="32">
        <f>IF(AF163&lt;=0,0,MIN(AF163+AH163,IF(G8="InterestOnly",AH163,IF(G8="FixedAmount",IF($A163&lt;=E8,H8,I8),IF(OR($A163=1,$A163=E8+1),PMT(AG163/DayCount,MAX(TermMonths-$A163+1,1),-AF163),IF(AI162=0,PMT(AG163/DayCount,MAX(TermMonths-$A163+1,1),-AF163),AI162))))))</f>
        <v/>
      </c>
      <c r="AJ163" s="32">
        <f>IF(OR(AF163&lt;=0,$A163&lt;&gt;J8,J8=0),0,MIN(MAX(0,K8-L8*AF163),MAX(0,AF163-(AI163-AH163))))</f>
        <v/>
      </c>
      <c r="AK163" s="32">
        <f>IF(AF163&lt;=0,0,MIN(AF163,(AI163-AH163)+AJ163))</f>
        <v/>
      </c>
      <c r="AL163" s="32">
        <f>IF(AF163&lt;=0,0,MAX(0,AF163-AK163))</f>
        <v/>
      </c>
      <c r="AM163" s="32">
        <f>IF(OR($A163&gt;TermMonths,C9&lt;&gt;"Y"),0,AS162)</f>
        <v/>
      </c>
      <c r="AN163" s="31">
        <f>IF(AM163&lt;=0,0,IF($A163&lt;=E9,D9,F9))</f>
        <v/>
      </c>
      <c r="AO163" s="32">
        <f>IF(AM163&lt;=0,0,AM163*AN163/DayCount)</f>
        <v/>
      </c>
      <c r="AP163" s="32">
        <f>IF(AM163&lt;=0,0,MIN(AM163+AO163,IF(G9="InterestOnly",AO163,IF(G9="FixedAmount",IF($A163&lt;=E9,H9,I9),IF(OR($A163=1,$A163=E9+1),PMT(AN163/DayCount,MAX(TermMonths-$A163+1,1),-AM163),IF(AP162=0,PMT(AN163/DayCount,MAX(TermMonths-$A163+1,1),-AM163),AP162))))))</f>
        <v/>
      </c>
      <c r="AQ163" s="32">
        <f>IF(OR(AM163&lt;=0,$A163&lt;&gt;J9,J9=0),0,MIN(MAX(0,K9-L9*AM163),MAX(0,AM163-(AP163-AO163))))</f>
        <v/>
      </c>
      <c r="AR163" s="32">
        <f>IF(AM163&lt;=0,0,MIN(AM163,(AP163-AO163)+AQ163))</f>
        <v/>
      </c>
      <c r="AS163" s="32">
        <f>IF(AM163&lt;=0,0,MAX(0,AM163-AR163))</f>
        <v/>
      </c>
    </row>
    <row r="164">
      <c r="A164" s="33" t="n">
        <v>151</v>
      </c>
      <c r="B164" s="34">
        <f>IF(A164&gt;TermMonths,"",EDATE(StartDate,A164-1))</f>
        <v/>
      </c>
      <c r="C164" s="33">
        <f>IF(B164="","",YEAR(B164))</f>
        <v/>
      </c>
      <c r="D164" s="32">
        <f>IF(OR($A164&gt;TermMonths,C4&lt;&gt;"Y"),0,J163)</f>
        <v/>
      </c>
      <c r="E164" s="31">
        <f>IF(D164&lt;=0,0,IF($A164&lt;=E4,D4,F4))</f>
        <v/>
      </c>
      <c r="F164" s="32">
        <f>IF(D164&lt;=0,0,D164*E164/DayCount)</f>
        <v/>
      </c>
      <c r="G164" s="32">
        <f>IF(D164&lt;=0,0,MIN(D164+F164,IF(G4="InterestOnly",F164,IF(G4="FixedAmount",IF($A164&lt;=E4,H4,I4),IF(OR($A164=1,$A164=E4+1),PMT(E164/DayCount,MAX(TermMonths-$A164+1,1),-D164),IF(G163=0,PMT(E164/DayCount,MAX(TermMonths-$A164+1,1),-D164),G163))))))</f>
        <v/>
      </c>
      <c r="H164" s="32">
        <f>IF(OR(D164&lt;=0,$A164&lt;&gt;J4,J4=0),0,MIN(MAX(0,K4-L4*D164),MAX(0,D164-(G164-F164))))</f>
        <v/>
      </c>
      <c r="I164" s="32">
        <f>IF(D164&lt;=0,0,MIN(D164,(G164-F164)+H164))</f>
        <v/>
      </c>
      <c r="J164" s="32">
        <f>IF(D164&lt;=0,0,MAX(0,D164-I164))</f>
        <v/>
      </c>
      <c r="K164" s="32">
        <f>IF(OR($A164&gt;TermMonths,C5&lt;&gt;"Y"),0,Q163)</f>
        <v/>
      </c>
      <c r="L164" s="31">
        <f>IF(K164&lt;=0,0,IF($A164&lt;=E5,D5,F5))</f>
        <v/>
      </c>
      <c r="M164" s="32">
        <f>IF(K164&lt;=0,0,K164*L164/DayCount)</f>
        <v/>
      </c>
      <c r="N164" s="32">
        <f>IF(K164&lt;=0,0,MIN(K164+M164,IF(G5="InterestOnly",M164,IF(G5="FixedAmount",IF($A164&lt;=E5,H5,I5),IF(OR($A164=1,$A164=E5+1),PMT(L164/DayCount,MAX(TermMonths-$A164+1,1),-K164),IF(N163=0,PMT(L164/DayCount,MAX(TermMonths-$A164+1,1),-K164),N163))))))</f>
        <v/>
      </c>
      <c r="O164" s="32">
        <f>IF(OR(K164&lt;=0,$A164&lt;&gt;J5,J5=0),0,MIN(MAX(0,K5-L5*K164),MAX(0,K164-(N164-M164))))</f>
        <v/>
      </c>
      <c r="P164" s="32">
        <f>IF(K164&lt;=0,0,MIN(K164,(N164-M164)+O164))</f>
        <v/>
      </c>
      <c r="Q164" s="32">
        <f>IF(K164&lt;=0,0,MAX(0,K164-P164))</f>
        <v/>
      </c>
      <c r="R164" s="32">
        <f>IF(OR($A164&gt;TermMonths,C6&lt;&gt;"Y"),0,X163)</f>
        <v/>
      </c>
      <c r="S164" s="31">
        <f>IF(R164&lt;=0,0,IF($A164&lt;=E6,D6,F6))</f>
        <v/>
      </c>
      <c r="T164" s="32">
        <f>IF(R164&lt;=0,0,R164*S164/DayCount)</f>
        <v/>
      </c>
      <c r="U164" s="32">
        <f>IF(R164&lt;=0,0,MIN(R164+T164,IF(G6="InterestOnly",T164,IF(G6="FixedAmount",IF($A164&lt;=E6,H6,I6),IF(OR($A164=1,$A164=E6+1),PMT(S164/DayCount,MAX(TermMonths-$A164+1,1),-R164),IF(U163=0,PMT(S164/DayCount,MAX(TermMonths-$A164+1,1),-R164),U163))))))</f>
        <v/>
      </c>
      <c r="V164" s="32">
        <f>IF(OR(R164&lt;=0,$A164&lt;&gt;J6,J6=0),0,MIN(MAX(0,K6-L6*R164),MAX(0,R164-(U164-T164))))</f>
        <v/>
      </c>
      <c r="W164" s="32">
        <f>IF(R164&lt;=0,0,MIN(R164,(U164-T164)+V164))</f>
        <v/>
      </c>
      <c r="X164" s="32">
        <f>IF(R164&lt;=0,0,MAX(0,R164-W164))</f>
        <v/>
      </c>
      <c r="Y164" s="32">
        <f>IF(OR($A164&gt;TermMonths,C7&lt;&gt;"Y"),0,AE163)</f>
        <v/>
      </c>
      <c r="Z164" s="31">
        <f>IF(Y164&lt;=0,0,IF($A164&lt;=E7,D7,F7))</f>
        <v/>
      </c>
      <c r="AA164" s="32">
        <f>IF(Y164&lt;=0,0,Y164*Z164/DayCount)</f>
        <v/>
      </c>
      <c r="AB164" s="32">
        <f>IF(Y164&lt;=0,0,MIN(Y164+AA164,IF(G7="InterestOnly",AA164,IF(G7="FixedAmount",IF($A164&lt;=E7,H7,I7),IF(OR($A164=1,$A164=E7+1),PMT(Z164/DayCount,MAX(TermMonths-$A164+1,1),-Y164),IF(AB163=0,PMT(Z164/DayCount,MAX(TermMonths-$A164+1,1),-Y164),AB163))))))</f>
        <v/>
      </c>
      <c r="AC164" s="32">
        <f>IF(OR(Y164&lt;=0,$A164&lt;&gt;J7,J7=0),0,MIN(MAX(0,K7-L7*Y164),MAX(0,Y164-(AB164-AA164))))</f>
        <v/>
      </c>
      <c r="AD164" s="32">
        <f>IF(Y164&lt;=0,0,MIN(Y164,(AB164-AA164)+AC164))</f>
        <v/>
      </c>
      <c r="AE164" s="32">
        <f>IF(Y164&lt;=0,0,MAX(0,Y164-AD164))</f>
        <v/>
      </c>
      <c r="AF164" s="32">
        <f>IF(OR($A164&gt;TermMonths,C8&lt;&gt;"Y"),0,AL163)</f>
        <v/>
      </c>
      <c r="AG164" s="31">
        <f>IF(AF164&lt;=0,0,IF($A164&lt;=E8,D8,F8))</f>
        <v/>
      </c>
      <c r="AH164" s="32">
        <f>IF(AF164&lt;=0,0,AF164*AG164/DayCount)</f>
        <v/>
      </c>
      <c r="AI164" s="32">
        <f>IF(AF164&lt;=0,0,MIN(AF164+AH164,IF(G8="InterestOnly",AH164,IF(G8="FixedAmount",IF($A164&lt;=E8,H8,I8),IF(OR($A164=1,$A164=E8+1),PMT(AG164/DayCount,MAX(TermMonths-$A164+1,1),-AF164),IF(AI163=0,PMT(AG164/DayCount,MAX(TermMonths-$A164+1,1),-AF164),AI163))))))</f>
        <v/>
      </c>
      <c r="AJ164" s="32">
        <f>IF(OR(AF164&lt;=0,$A164&lt;&gt;J8,J8=0),0,MIN(MAX(0,K8-L8*AF164),MAX(0,AF164-(AI164-AH164))))</f>
        <v/>
      </c>
      <c r="AK164" s="32">
        <f>IF(AF164&lt;=0,0,MIN(AF164,(AI164-AH164)+AJ164))</f>
        <v/>
      </c>
      <c r="AL164" s="32">
        <f>IF(AF164&lt;=0,0,MAX(0,AF164-AK164))</f>
        <v/>
      </c>
      <c r="AM164" s="32">
        <f>IF(OR($A164&gt;TermMonths,C9&lt;&gt;"Y"),0,AS163)</f>
        <v/>
      </c>
      <c r="AN164" s="31">
        <f>IF(AM164&lt;=0,0,IF($A164&lt;=E9,D9,F9))</f>
        <v/>
      </c>
      <c r="AO164" s="32">
        <f>IF(AM164&lt;=0,0,AM164*AN164/DayCount)</f>
        <v/>
      </c>
      <c r="AP164" s="32">
        <f>IF(AM164&lt;=0,0,MIN(AM164+AO164,IF(G9="InterestOnly",AO164,IF(G9="FixedAmount",IF($A164&lt;=E9,H9,I9),IF(OR($A164=1,$A164=E9+1),PMT(AN164/DayCount,MAX(TermMonths-$A164+1,1),-AM164),IF(AP163=0,PMT(AN164/DayCount,MAX(TermMonths-$A164+1,1),-AM164),AP163))))))</f>
        <v/>
      </c>
      <c r="AQ164" s="32">
        <f>IF(OR(AM164&lt;=0,$A164&lt;&gt;J9,J9=0),0,MIN(MAX(0,K9-L9*AM164),MAX(0,AM164-(AP164-AO164))))</f>
        <v/>
      </c>
      <c r="AR164" s="32">
        <f>IF(AM164&lt;=0,0,MIN(AM164,(AP164-AO164)+AQ164))</f>
        <v/>
      </c>
      <c r="AS164" s="32">
        <f>IF(AM164&lt;=0,0,MAX(0,AM164-AR164))</f>
        <v/>
      </c>
    </row>
    <row r="165">
      <c r="A165" s="33" t="n">
        <v>152</v>
      </c>
      <c r="B165" s="34">
        <f>IF(A165&gt;TermMonths,"",EDATE(StartDate,A165-1))</f>
        <v/>
      </c>
      <c r="C165" s="33">
        <f>IF(B165="","",YEAR(B165))</f>
        <v/>
      </c>
      <c r="D165" s="32">
        <f>IF(OR($A165&gt;TermMonths,C4&lt;&gt;"Y"),0,J164)</f>
        <v/>
      </c>
      <c r="E165" s="31">
        <f>IF(D165&lt;=0,0,IF($A165&lt;=E4,D4,F4))</f>
        <v/>
      </c>
      <c r="F165" s="32">
        <f>IF(D165&lt;=0,0,D165*E165/DayCount)</f>
        <v/>
      </c>
      <c r="G165" s="32">
        <f>IF(D165&lt;=0,0,MIN(D165+F165,IF(G4="InterestOnly",F165,IF(G4="FixedAmount",IF($A165&lt;=E4,H4,I4),IF(OR($A165=1,$A165=E4+1),PMT(E165/DayCount,MAX(TermMonths-$A165+1,1),-D165),IF(G164=0,PMT(E165/DayCount,MAX(TermMonths-$A165+1,1),-D165),G164))))))</f>
        <v/>
      </c>
      <c r="H165" s="32">
        <f>IF(OR(D165&lt;=0,$A165&lt;&gt;J4,J4=0),0,MIN(MAX(0,K4-L4*D165),MAX(0,D165-(G165-F165))))</f>
        <v/>
      </c>
      <c r="I165" s="32">
        <f>IF(D165&lt;=0,0,MIN(D165,(G165-F165)+H165))</f>
        <v/>
      </c>
      <c r="J165" s="32">
        <f>IF(D165&lt;=0,0,MAX(0,D165-I165))</f>
        <v/>
      </c>
      <c r="K165" s="32">
        <f>IF(OR($A165&gt;TermMonths,C5&lt;&gt;"Y"),0,Q164)</f>
        <v/>
      </c>
      <c r="L165" s="31">
        <f>IF(K165&lt;=0,0,IF($A165&lt;=E5,D5,F5))</f>
        <v/>
      </c>
      <c r="M165" s="32">
        <f>IF(K165&lt;=0,0,K165*L165/DayCount)</f>
        <v/>
      </c>
      <c r="N165" s="32">
        <f>IF(K165&lt;=0,0,MIN(K165+M165,IF(G5="InterestOnly",M165,IF(G5="FixedAmount",IF($A165&lt;=E5,H5,I5),IF(OR($A165=1,$A165=E5+1),PMT(L165/DayCount,MAX(TermMonths-$A165+1,1),-K165),IF(N164=0,PMT(L165/DayCount,MAX(TermMonths-$A165+1,1),-K165),N164))))))</f>
        <v/>
      </c>
      <c r="O165" s="32">
        <f>IF(OR(K165&lt;=0,$A165&lt;&gt;J5,J5=0),0,MIN(MAX(0,K5-L5*K165),MAX(0,K165-(N165-M165))))</f>
        <v/>
      </c>
      <c r="P165" s="32">
        <f>IF(K165&lt;=0,0,MIN(K165,(N165-M165)+O165))</f>
        <v/>
      </c>
      <c r="Q165" s="32">
        <f>IF(K165&lt;=0,0,MAX(0,K165-P165))</f>
        <v/>
      </c>
      <c r="R165" s="32">
        <f>IF(OR($A165&gt;TermMonths,C6&lt;&gt;"Y"),0,X164)</f>
        <v/>
      </c>
      <c r="S165" s="31">
        <f>IF(R165&lt;=0,0,IF($A165&lt;=E6,D6,F6))</f>
        <v/>
      </c>
      <c r="T165" s="32">
        <f>IF(R165&lt;=0,0,R165*S165/DayCount)</f>
        <v/>
      </c>
      <c r="U165" s="32">
        <f>IF(R165&lt;=0,0,MIN(R165+T165,IF(G6="InterestOnly",T165,IF(G6="FixedAmount",IF($A165&lt;=E6,H6,I6),IF(OR($A165=1,$A165=E6+1),PMT(S165/DayCount,MAX(TermMonths-$A165+1,1),-R165),IF(U164=0,PMT(S165/DayCount,MAX(TermMonths-$A165+1,1),-R165),U164))))))</f>
        <v/>
      </c>
      <c r="V165" s="32">
        <f>IF(OR(R165&lt;=0,$A165&lt;&gt;J6,J6=0),0,MIN(MAX(0,K6-L6*R165),MAX(0,R165-(U165-T165))))</f>
        <v/>
      </c>
      <c r="W165" s="32">
        <f>IF(R165&lt;=0,0,MIN(R165,(U165-T165)+V165))</f>
        <v/>
      </c>
      <c r="X165" s="32">
        <f>IF(R165&lt;=0,0,MAX(0,R165-W165))</f>
        <v/>
      </c>
      <c r="Y165" s="32">
        <f>IF(OR($A165&gt;TermMonths,C7&lt;&gt;"Y"),0,AE164)</f>
        <v/>
      </c>
      <c r="Z165" s="31">
        <f>IF(Y165&lt;=0,0,IF($A165&lt;=E7,D7,F7))</f>
        <v/>
      </c>
      <c r="AA165" s="32">
        <f>IF(Y165&lt;=0,0,Y165*Z165/DayCount)</f>
        <v/>
      </c>
      <c r="AB165" s="32">
        <f>IF(Y165&lt;=0,0,MIN(Y165+AA165,IF(G7="InterestOnly",AA165,IF(G7="FixedAmount",IF($A165&lt;=E7,H7,I7),IF(OR($A165=1,$A165=E7+1),PMT(Z165/DayCount,MAX(TermMonths-$A165+1,1),-Y165),IF(AB164=0,PMT(Z165/DayCount,MAX(TermMonths-$A165+1,1),-Y165),AB164))))))</f>
        <v/>
      </c>
      <c r="AC165" s="32">
        <f>IF(OR(Y165&lt;=0,$A165&lt;&gt;J7,J7=0),0,MIN(MAX(0,K7-L7*Y165),MAX(0,Y165-(AB165-AA165))))</f>
        <v/>
      </c>
      <c r="AD165" s="32">
        <f>IF(Y165&lt;=0,0,MIN(Y165,(AB165-AA165)+AC165))</f>
        <v/>
      </c>
      <c r="AE165" s="32">
        <f>IF(Y165&lt;=0,0,MAX(0,Y165-AD165))</f>
        <v/>
      </c>
      <c r="AF165" s="32">
        <f>IF(OR($A165&gt;TermMonths,C8&lt;&gt;"Y"),0,AL164)</f>
        <v/>
      </c>
      <c r="AG165" s="31">
        <f>IF(AF165&lt;=0,0,IF($A165&lt;=E8,D8,F8))</f>
        <v/>
      </c>
      <c r="AH165" s="32">
        <f>IF(AF165&lt;=0,0,AF165*AG165/DayCount)</f>
        <v/>
      </c>
      <c r="AI165" s="32">
        <f>IF(AF165&lt;=0,0,MIN(AF165+AH165,IF(G8="InterestOnly",AH165,IF(G8="FixedAmount",IF($A165&lt;=E8,H8,I8),IF(OR($A165=1,$A165=E8+1),PMT(AG165/DayCount,MAX(TermMonths-$A165+1,1),-AF165),IF(AI164=0,PMT(AG165/DayCount,MAX(TermMonths-$A165+1,1),-AF165),AI164))))))</f>
        <v/>
      </c>
      <c r="AJ165" s="32">
        <f>IF(OR(AF165&lt;=0,$A165&lt;&gt;J8,J8=0),0,MIN(MAX(0,K8-L8*AF165),MAX(0,AF165-(AI165-AH165))))</f>
        <v/>
      </c>
      <c r="AK165" s="32">
        <f>IF(AF165&lt;=0,0,MIN(AF165,(AI165-AH165)+AJ165))</f>
        <v/>
      </c>
      <c r="AL165" s="32">
        <f>IF(AF165&lt;=0,0,MAX(0,AF165-AK165))</f>
        <v/>
      </c>
      <c r="AM165" s="32">
        <f>IF(OR($A165&gt;TermMonths,C9&lt;&gt;"Y"),0,AS164)</f>
        <v/>
      </c>
      <c r="AN165" s="31">
        <f>IF(AM165&lt;=0,0,IF($A165&lt;=E9,D9,F9))</f>
        <v/>
      </c>
      <c r="AO165" s="32">
        <f>IF(AM165&lt;=0,0,AM165*AN165/DayCount)</f>
        <v/>
      </c>
      <c r="AP165" s="32">
        <f>IF(AM165&lt;=0,0,MIN(AM165+AO165,IF(G9="InterestOnly",AO165,IF(G9="FixedAmount",IF($A165&lt;=E9,H9,I9),IF(OR($A165=1,$A165=E9+1),PMT(AN165/DayCount,MAX(TermMonths-$A165+1,1),-AM165),IF(AP164=0,PMT(AN165/DayCount,MAX(TermMonths-$A165+1,1),-AM165),AP164))))))</f>
        <v/>
      </c>
      <c r="AQ165" s="32">
        <f>IF(OR(AM165&lt;=0,$A165&lt;&gt;J9,J9=0),0,MIN(MAX(0,K9-L9*AM165),MAX(0,AM165-(AP165-AO165))))</f>
        <v/>
      </c>
      <c r="AR165" s="32">
        <f>IF(AM165&lt;=0,0,MIN(AM165,(AP165-AO165)+AQ165))</f>
        <v/>
      </c>
      <c r="AS165" s="32">
        <f>IF(AM165&lt;=0,0,MAX(0,AM165-AR165))</f>
        <v/>
      </c>
    </row>
    <row r="166">
      <c r="A166" s="33" t="n">
        <v>153</v>
      </c>
      <c r="B166" s="34">
        <f>IF(A166&gt;TermMonths,"",EDATE(StartDate,A166-1))</f>
        <v/>
      </c>
      <c r="C166" s="33">
        <f>IF(B166="","",YEAR(B166))</f>
        <v/>
      </c>
      <c r="D166" s="32">
        <f>IF(OR($A166&gt;TermMonths,C4&lt;&gt;"Y"),0,J165)</f>
        <v/>
      </c>
      <c r="E166" s="31">
        <f>IF(D166&lt;=0,0,IF($A166&lt;=E4,D4,F4))</f>
        <v/>
      </c>
      <c r="F166" s="32">
        <f>IF(D166&lt;=0,0,D166*E166/DayCount)</f>
        <v/>
      </c>
      <c r="G166" s="32">
        <f>IF(D166&lt;=0,0,MIN(D166+F166,IF(G4="InterestOnly",F166,IF(G4="FixedAmount",IF($A166&lt;=E4,H4,I4),IF(OR($A166=1,$A166=E4+1),PMT(E166/DayCount,MAX(TermMonths-$A166+1,1),-D166),IF(G165=0,PMT(E166/DayCount,MAX(TermMonths-$A166+1,1),-D166),G165))))))</f>
        <v/>
      </c>
      <c r="H166" s="32">
        <f>IF(OR(D166&lt;=0,$A166&lt;&gt;J4,J4=0),0,MIN(MAX(0,K4-L4*D166),MAX(0,D166-(G166-F166))))</f>
        <v/>
      </c>
      <c r="I166" s="32">
        <f>IF(D166&lt;=0,0,MIN(D166,(G166-F166)+H166))</f>
        <v/>
      </c>
      <c r="J166" s="32">
        <f>IF(D166&lt;=0,0,MAX(0,D166-I166))</f>
        <v/>
      </c>
      <c r="K166" s="32">
        <f>IF(OR($A166&gt;TermMonths,C5&lt;&gt;"Y"),0,Q165)</f>
        <v/>
      </c>
      <c r="L166" s="31">
        <f>IF(K166&lt;=0,0,IF($A166&lt;=E5,D5,F5))</f>
        <v/>
      </c>
      <c r="M166" s="32">
        <f>IF(K166&lt;=0,0,K166*L166/DayCount)</f>
        <v/>
      </c>
      <c r="N166" s="32">
        <f>IF(K166&lt;=0,0,MIN(K166+M166,IF(G5="InterestOnly",M166,IF(G5="FixedAmount",IF($A166&lt;=E5,H5,I5),IF(OR($A166=1,$A166=E5+1),PMT(L166/DayCount,MAX(TermMonths-$A166+1,1),-K166),IF(N165=0,PMT(L166/DayCount,MAX(TermMonths-$A166+1,1),-K166),N165))))))</f>
        <v/>
      </c>
      <c r="O166" s="32">
        <f>IF(OR(K166&lt;=0,$A166&lt;&gt;J5,J5=0),0,MIN(MAX(0,K5-L5*K166),MAX(0,K166-(N166-M166))))</f>
        <v/>
      </c>
      <c r="P166" s="32">
        <f>IF(K166&lt;=0,0,MIN(K166,(N166-M166)+O166))</f>
        <v/>
      </c>
      <c r="Q166" s="32">
        <f>IF(K166&lt;=0,0,MAX(0,K166-P166))</f>
        <v/>
      </c>
      <c r="R166" s="32">
        <f>IF(OR($A166&gt;TermMonths,C6&lt;&gt;"Y"),0,X165)</f>
        <v/>
      </c>
      <c r="S166" s="31">
        <f>IF(R166&lt;=0,0,IF($A166&lt;=E6,D6,F6))</f>
        <v/>
      </c>
      <c r="T166" s="32">
        <f>IF(R166&lt;=0,0,R166*S166/DayCount)</f>
        <v/>
      </c>
      <c r="U166" s="32">
        <f>IF(R166&lt;=0,0,MIN(R166+T166,IF(G6="InterestOnly",T166,IF(G6="FixedAmount",IF($A166&lt;=E6,H6,I6),IF(OR($A166=1,$A166=E6+1),PMT(S166/DayCount,MAX(TermMonths-$A166+1,1),-R166),IF(U165=0,PMT(S166/DayCount,MAX(TermMonths-$A166+1,1),-R166),U165))))))</f>
        <v/>
      </c>
      <c r="V166" s="32">
        <f>IF(OR(R166&lt;=0,$A166&lt;&gt;J6,J6=0),0,MIN(MAX(0,K6-L6*R166),MAX(0,R166-(U166-T166))))</f>
        <v/>
      </c>
      <c r="W166" s="32">
        <f>IF(R166&lt;=0,0,MIN(R166,(U166-T166)+V166))</f>
        <v/>
      </c>
      <c r="X166" s="32">
        <f>IF(R166&lt;=0,0,MAX(0,R166-W166))</f>
        <v/>
      </c>
      <c r="Y166" s="32">
        <f>IF(OR($A166&gt;TermMonths,C7&lt;&gt;"Y"),0,AE165)</f>
        <v/>
      </c>
      <c r="Z166" s="31">
        <f>IF(Y166&lt;=0,0,IF($A166&lt;=E7,D7,F7))</f>
        <v/>
      </c>
      <c r="AA166" s="32">
        <f>IF(Y166&lt;=0,0,Y166*Z166/DayCount)</f>
        <v/>
      </c>
      <c r="AB166" s="32">
        <f>IF(Y166&lt;=0,0,MIN(Y166+AA166,IF(G7="InterestOnly",AA166,IF(G7="FixedAmount",IF($A166&lt;=E7,H7,I7),IF(OR($A166=1,$A166=E7+1),PMT(Z166/DayCount,MAX(TermMonths-$A166+1,1),-Y166),IF(AB165=0,PMT(Z166/DayCount,MAX(TermMonths-$A166+1,1),-Y166),AB165))))))</f>
        <v/>
      </c>
      <c r="AC166" s="32">
        <f>IF(OR(Y166&lt;=0,$A166&lt;&gt;J7,J7=0),0,MIN(MAX(0,K7-L7*Y166),MAX(0,Y166-(AB166-AA166))))</f>
        <v/>
      </c>
      <c r="AD166" s="32">
        <f>IF(Y166&lt;=0,0,MIN(Y166,(AB166-AA166)+AC166))</f>
        <v/>
      </c>
      <c r="AE166" s="32">
        <f>IF(Y166&lt;=0,0,MAX(0,Y166-AD166))</f>
        <v/>
      </c>
      <c r="AF166" s="32">
        <f>IF(OR($A166&gt;TermMonths,C8&lt;&gt;"Y"),0,AL165)</f>
        <v/>
      </c>
      <c r="AG166" s="31">
        <f>IF(AF166&lt;=0,0,IF($A166&lt;=E8,D8,F8))</f>
        <v/>
      </c>
      <c r="AH166" s="32">
        <f>IF(AF166&lt;=0,0,AF166*AG166/DayCount)</f>
        <v/>
      </c>
      <c r="AI166" s="32">
        <f>IF(AF166&lt;=0,0,MIN(AF166+AH166,IF(G8="InterestOnly",AH166,IF(G8="FixedAmount",IF($A166&lt;=E8,H8,I8),IF(OR($A166=1,$A166=E8+1),PMT(AG166/DayCount,MAX(TermMonths-$A166+1,1),-AF166),IF(AI165=0,PMT(AG166/DayCount,MAX(TermMonths-$A166+1,1),-AF166),AI165))))))</f>
        <v/>
      </c>
      <c r="AJ166" s="32">
        <f>IF(OR(AF166&lt;=0,$A166&lt;&gt;J8,J8=0),0,MIN(MAX(0,K8-L8*AF166),MAX(0,AF166-(AI166-AH166))))</f>
        <v/>
      </c>
      <c r="AK166" s="32">
        <f>IF(AF166&lt;=0,0,MIN(AF166,(AI166-AH166)+AJ166))</f>
        <v/>
      </c>
      <c r="AL166" s="32">
        <f>IF(AF166&lt;=0,0,MAX(0,AF166-AK166))</f>
        <v/>
      </c>
      <c r="AM166" s="32">
        <f>IF(OR($A166&gt;TermMonths,C9&lt;&gt;"Y"),0,AS165)</f>
        <v/>
      </c>
      <c r="AN166" s="31">
        <f>IF(AM166&lt;=0,0,IF($A166&lt;=E9,D9,F9))</f>
        <v/>
      </c>
      <c r="AO166" s="32">
        <f>IF(AM166&lt;=0,0,AM166*AN166/DayCount)</f>
        <v/>
      </c>
      <c r="AP166" s="32">
        <f>IF(AM166&lt;=0,0,MIN(AM166+AO166,IF(G9="InterestOnly",AO166,IF(G9="FixedAmount",IF($A166&lt;=E9,H9,I9),IF(OR($A166=1,$A166=E9+1),PMT(AN166/DayCount,MAX(TermMonths-$A166+1,1),-AM166),IF(AP165=0,PMT(AN166/DayCount,MAX(TermMonths-$A166+1,1),-AM166),AP165))))))</f>
        <v/>
      </c>
      <c r="AQ166" s="32">
        <f>IF(OR(AM166&lt;=0,$A166&lt;&gt;J9,J9=0),0,MIN(MAX(0,K9-L9*AM166),MAX(0,AM166-(AP166-AO166))))</f>
        <v/>
      </c>
      <c r="AR166" s="32">
        <f>IF(AM166&lt;=0,0,MIN(AM166,(AP166-AO166)+AQ166))</f>
        <v/>
      </c>
      <c r="AS166" s="32">
        <f>IF(AM166&lt;=0,0,MAX(0,AM166-AR166))</f>
        <v/>
      </c>
    </row>
    <row r="167">
      <c r="A167" s="33" t="n">
        <v>154</v>
      </c>
      <c r="B167" s="34">
        <f>IF(A167&gt;TermMonths,"",EDATE(StartDate,A167-1))</f>
        <v/>
      </c>
      <c r="C167" s="33">
        <f>IF(B167="","",YEAR(B167))</f>
        <v/>
      </c>
      <c r="D167" s="32">
        <f>IF(OR($A167&gt;TermMonths,C4&lt;&gt;"Y"),0,J166)</f>
        <v/>
      </c>
      <c r="E167" s="31">
        <f>IF(D167&lt;=0,0,IF($A167&lt;=E4,D4,F4))</f>
        <v/>
      </c>
      <c r="F167" s="32">
        <f>IF(D167&lt;=0,0,D167*E167/DayCount)</f>
        <v/>
      </c>
      <c r="G167" s="32">
        <f>IF(D167&lt;=0,0,MIN(D167+F167,IF(G4="InterestOnly",F167,IF(G4="FixedAmount",IF($A167&lt;=E4,H4,I4),IF(OR($A167=1,$A167=E4+1),PMT(E167/DayCount,MAX(TermMonths-$A167+1,1),-D167),IF(G166=0,PMT(E167/DayCount,MAX(TermMonths-$A167+1,1),-D167),G166))))))</f>
        <v/>
      </c>
      <c r="H167" s="32">
        <f>IF(OR(D167&lt;=0,$A167&lt;&gt;J4,J4=0),0,MIN(MAX(0,K4-L4*D167),MAX(0,D167-(G167-F167))))</f>
        <v/>
      </c>
      <c r="I167" s="32">
        <f>IF(D167&lt;=0,0,MIN(D167,(G167-F167)+H167))</f>
        <v/>
      </c>
      <c r="J167" s="32">
        <f>IF(D167&lt;=0,0,MAX(0,D167-I167))</f>
        <v/>
      </c>
      <c r="K167" s="32">
        <f>IF(OR($A167&gt;TermMonths,C5&lt;&gt;"Y"),0,Q166)</f>
        <v/>
      </c>
      <c r="L167" s="31">
        <f>IF(K167&lt;=0,0,IF($A167&lt;=E5,D5,F5))</f>
        <v/>
      </c>
      <c r="M167" s="32">
        <f>IF(K167&lt;=0,0,K167*L167/DayCount)</f>
        <v/>
      </c>
      <c r="N167" s="32">
        <f>IF(K167&lt;=0,0,MIN(K167+M167,IF(G5="InterestOnly",M167,IF(G5="FixedAmount",IF($A167&lt;=E5,H5,I5),IF(OR($A167=1,$A167=E5+1),PMT(L167/DayCount,MAX(TermMonths-$A167+1,1),-K167),IF(N166=0,PMT(L167/DayCount,MAX(TermMonths-$A167+1,1),-K167),N166))))))</f>
        <v/>
      </c>
      <c r="O167" s="32">
        <f>IF(OR(K167&lt;=0,$A167&lt;&gt;J5,J5=0),0,MIN(MAX(0,K5-L5*K167),MAX(0,K167-(N167-M167))))</f>
        <v/>
      </c>
      <c r="P167" s="32">
        <f>IF(K167&lt;=0,0,MIN(K167,(N167-M167)+O167))</f>
        <v/>
      </c>
      <c r="Q167" s="32">
        <f>IF(K167&lt;=0,0,MAX(0,K167-P167))</f>
        <v/>
      </c>
      <c r="R167" s="32">
        <f>IF(OR($A167&gt;TermMonths,C6&lt;&gt;"Y"),0,X166)</f>
        <v/>
      </c>
      <c r="S167" s="31">
        <f>IF(R167&lt;=0,0,IF($A167&lt;=E6,D6,F6))</f>
        <v/>
      </c>
      <c r="T167" s="32">
        <f>IF(R167&lt;=0,0,R167*S167/DayCount)</f>
        <v/>
      </c>
      <c r="U167" s="32">
        <f>IF(R167&lt;=0,0,MIN(R167+T167,IF(G6="InterestOnly",T167,IF(G6="FixedAmount",IF($A167&lt;=E6,H6,I6),IF(OR($A167=1,$A167=E6+1),PMT(S167/DayCount,MAX(TermMonths-$A167+1,1),-R167),IF(U166=0,PMT(S167/DayCount,MAX(TermMonths-$A167+1,1),-R167),U166))))))</f>
        <v/>
      </c>
      <c r="V167" s="32">
        <f>IF(OR(R167&lt;=0,$A167&lt;&gt;J6,J6=0),0,MIN(MAX(0,K6-L6*R167),MAX(0,R167-(U167-T167))))</f>
        <v/>
      </c>
      <c r="W167" s="32">
        <f>IF(R167&lt;=0,0,MIN(R167,(U167-T167)+V167))</f>
        <v/>
      </c>
      <c r="X167" s="32">
        <f>IF(R167&lt;=0,0,MAX(0,R167-W167))</f>
        <v/>
      </c>
      <c r="Y167" s="32">
        <f>IF(OR($A167&gt;TermMonths,C7&lt;&gt;"Y"),0,AE166)</f>
        <v/>
      </c>
      <c r="Z167" s="31">
        <f>IF(Y167&lt;=0,0,IF($A167&lt;=E7,D7,F7))</f>
        <v/>
      </c>
      <c r="AA167" s="32">
        <f>IF(Y167&lt;=0,0,Y167*Z167/DayCount)</f>
        <v/>
      </c>
      <c r="AB167" s="32">
        <f>IF(Y167&lt;=0,0,MIN(Y167+AA167,IF(G7="InterestOnly",AA167,IF(G7="FixedAmount",IF($A167&lt;=E7,H7,I7),IF(OR($A167=1,$A167=E7+1),PMT(Z167/DayCount,MAX(TermMonths-$A167+1,1),-Y167),IF(AB166=0,PMT(Z167/DayCount,MAX(TermMonths-$A167+1,1),-Y167),AB166))))))</f>
        <v/>
      </c>
      <c r="AC167" s="32">
        <f>IF(OR(Y167&lt;=0,$A167&lt;&gt;J7,J7=0),0,MIN(MAX(0,K7-L7*Y167),MAX(0,Y167-(AB167-AA167))))</f>
        <v/>
      </c>
      <c r="AD167" s="32">
        <f>IF(Y167&lt;=0,0,MIN(Y167,(AB167-AA167)+AC167))</f>
        <v/>
      </c>
      <c r="AE167" s="32">
        <f>IF(Y167&lt;=0,0,MAX(0,Y167-AD167))</f>
        <v/>
      </c>
      <c r="AF167" s="32">
        <f>IF(OR($A167&gt;TermMonths,C8&lt;&gt;"Y"),0,AL166)</f>
        <v/>
      </c>
      <c r="AG167" s="31">
        <f>IF(AF167&lt;=0,0,IF($A167&lt;=E8,D8,F8))</f>
        <v/>
      </c>
      <c r="AH167" s="32">
        <f>IF(AF167&lt;=0,0,AF167*AG167/DayCount)</f>
        <v/>
      </c>
      <c r="AI167" s="32">
        <f>IF(AF167&lt;=0,0,MIN(AF167+AH167,IF(G8="InterestOnly",AH167,IF(G8="FixedAmount",IF($A167&lt;=E8,H8,I8),IF(OR($A167=1,$A167=E8+1),PMT(AG167/DayCount,MAX(TermMonths-$A167+1,1),-AF167),IF(AI166=0,PMT(AG167/DayCount,MAX(TermMonths-$A167+1,1),-AF167),AI166))))))</f>
        <v/>
      </c>
      <c r="AJ167" s="32">
        <f>IF(OR(AF167&lt;=0,$A167&lt;&gt;J8,J8=0),0,MIN(MAX(0,K8-L8*AF167),MAX(0,AF167-(AI167-AH167))))</f>
        <v/>
      </c>
      <c r="AK167" s="32">
        <f>IF(AF167&lt;=0,0,MIN(AF167,(AI167-AH167)+AJ167))</f>
        <v/>
      </c>
      <c r="AL167" s="32">
        <f>IF(AF167&lt;=0,0,MAX(0,AF167-AK167))</f>
        <v/>
      </c>
      <c r="AM167" s="32">
        <f>IF(OR($A167&gt;TermMonths,C9&lt;&gt;"Y"),0,AS166)</f>
        <v/>
      </c>
      <c r="AN167" s="31">
        <f>IF(AM167&lt;=0,0,IF($A167&lt;=E9,D9,F9))</f>
        <v/>
      </c>
      <c r="AO167" s="32">
        <f>IF(AM167&lt;=0,0,AM167*AN167/DayCount)</f>
        <v/>
      </c>
      <c r="AP167" s="32">
        <f>IF(AM167&lt;=0,0,MIN(AM167+AO167,IF(G9="InterestOnly",AO167,IF(G9="FixedAmount",IF($A167&lt;=E9,H9,I9),IF(OR($A167=1,$A167=E9+1),PMT(AN167/DayCount,MAX(TermMonths-$A167+1,1),-AM167),IF(AP166=0,PMT(AN167/DayCount,MAX(TermMonths-$A167+1,1),-AM167),AP166))))))</f>
        <v/>
      </c>
      <c r="AQ167" s="32">
        <f>IF(OR(AM167&lt;=0,$A167&lt;&gt;J9,J9=0),0,MIN(MAX(0,K9-L9*AM167),MAX(0,AM167-(AP167-AO167))))</f>
        <v/>
      </c>
      <c r="AR167" s="32">
        <f>IF(AM167&lt;=0,0,MIN(AM167,(AP167-AO167)+AQ167))</f>
        <v/>
      </c>
      <c r="AS167" s="32">
        <f>IF(AM167&lt;=0,0,MAX(0,AM167-AR167))</f>
        <v/>
      </c>
    </row>
    <row r="168">
      <c r="A168" s="33" t="n">
        <v>155</v>
      </c>
      <c r="B168" s="34">
        <f>IF(A168&gt;TermMonths,"",EDATE(StartDate,A168-1))</f>
        <v/>
      </c>
      <c r="C168" s="33">
        <f>IF(B168="","",YEAR(B168))</f>
        <v/>
      </c>
      <c r="D168" s="32">
        <f>IF(OR($A168&gt;TermMonths,C4&lt;&gt;"Y"),0,J167)</f>
        <v/>
      </c>
      <c r="E168" s="31">
        <f>IF(D168&lt;=0,0,IF($A168&lt;=E4,D4,F4))</f>
        <v/>
      </c>
      <c r="F168" s="32">
        <f>IF(D168&lt;=0,0,D168*E168/DayCount)</f>
        <v/>
      </c>
      <c r="G168" s="32">
        <f>IF(D168&lt;=0,0,MIN(D168+F168,IF(G4="InterestOnly",F168,IF(G4="FixedAmount",IF($A168&lt;=E4,H4,I4),IF(OR($A168=1,$A168=E4+1),PMT(E168/DayCount,MAX(TermMonths-$A168+1,1),-D168),IF(G167=0,PMT(E168/DayCount,MAX(TermMonths-$A168+1,1),-D168),G167))))))</f>
        <v/>
      </c>
      <c r="H168" s="32">
        <f>IF(OR(D168&lt;=0,$A168&lt;&gt;J4,J4=0),0,MIN(MAX(0,K4-L4*D168),MAX(0,D168-(G168-F168))))</f>
        <v/>
      </c>
      <c r="I168" s="32">
        <f>IF(D168&lt;=0,0,MIN(D168,(G168-F168)+H168))</f>
        <v/>
      </c>
      <c r="J168" s="32">
        <f>IF(D168&lt;=0,0,MAX(0,D168-I168))</f>
        <v/>
      </c>
      <c r="K168" s="32">
        <f>IF(OR($A168&gt;TermMonths,C5&lt;&gt;"Y"),0,Q167)</f>
        <v/>
      </c>
      <c r="L168" s="31">
        <f>IF(K168&lt;=0,0,IF($A168&lt;=E5,D5,F5))</f>
        <v/>
      </c>
      <c r="M168" s="32">
        <f>IF(K168&lt;=0,0,K168*L168/DayCount)</f>
        <v/>
      </c>
      <c r="N168" s="32">
        <f>IF(K168&lt;=0,0,MIN(K168+M168,IF(G5="InterestOnly",M168,IF(G5="FixedAmount",IF($A168&lt;=E5,H5,I5),IF(OR($A168=1,$A168=E5+1),PMT(L168/DayCount,MAX(TermMonths-$A168+1,1),-K168),IF(N167=0,PMT(L168/DayCount,MAX(TermMonths-$A168+1,1),-K168),N167))))))</f>
        <v/>
      </c>
      <c r="O168" s="32">
        <f>IF(OR(K168&lt;=0,$A168&lt;&gt;J5,J5=0),0,MIN(MAX(0,K5-L5*K168),MAX(0,K168-(N168-M168))))</f>
        <v/>
      </c>
      <c r="P168" s="32">
        <f>IF(K168&lt;=0,0,MIN(K168,(N168-M168)+O168))</f>
        <v/>
      </c>
      <c r="Q168" s="32">
        <f>IF(K168&lt;=0,0,MAX(0,K168-P168))</f>
        <v/>
      </c>
      <c r="R168" s="32">
        <f>IF(OR($A168&gt;TermMonths,C6&lt;&gt;"Y"),0,X167)</f>
        <v/>
      </c>
      <c r="S168" s="31">
        <f>IF(R168&lt;=0,0,IF($A168&lt;=E6,D6,F6))</f>
        <v/>
      </c>
      <c r="T168" s="32">
        <f>IF(R168&lt;=0,0,R168*S168/DayCount)</f>
        <v/>
      </c>
      <c r="U168" s="32">
        <f>IF(R168&lt;=0,0,MIN(R168+T168,IF(G6="InterestOnly",T168,IF(G6="FixedAmount",IF($A168&lt;=E6,H6,I6),IF(OR($A168=1,$A168=E6+1),PMT(S168/DayCount,MAX(TermMonths-$A168+1,1),-R168),IF(U167=0,PMT(S168/DayCount,MAX(TermMonths-$A168+1,1),-R168),U167))))))</f>
        <v/>
      </c>
      <c r="V168" s="32">
        <f>IF(OR(R168&lt;=0,$A168&lt;&gt;J6,J6=0),0,MIN(MAX(0,K6-L6*R168),MAX(0,R168-(U168-T168))))</f>
        <v/>
      </c>
      <c r="W168" s="32">
        <f>IF(R168&lt;=0,0,MIN(R168,(U168-T168)+V168))</f>
        <v/>
      </c>
      <c r="X168" s="32">
        <f>IF(R168&lt;=0,0,MAX(0,R168-W168))</f>
        <v/>
      </c>
      <c r="Y168" s="32">
        <f>IF(OR($A168&gt;TermMonths,C7&lt;&gt;"Y"),0,AE167)</f>
        <v/>
      </c>
      <c r="Z168" s="31">
        <f>IF(Y168&lt;=0,0,IF($A168&lt;=E7,D7,F7))</f>
        <v/>
      </c>
      <c r="AA168" s="32">
        <f>IF(Y168&lt;=0,0,Y168*Z168/DayCount)</f>
        <v/>
      </c>
      <c r="AB168" s="32">
        <f>IF(Y168&lt;=0,0,MIN(Y168+AA168,IF(G7="InterestOnly",AA168,IF(G7="FixedAmount",IF($A168&lt;=E7,H7,I7),IF(OR($A168=1,$A168=E7+1),PMT(Z168/DayCount,MAX(TermMonths-$A168+1,1),-Y168),IF(AB167=0,PMT(Z168/DayCount,MAX(TermMonths-$A168+1,1),-Y168),AB167))))))</f>
        <v/>
      </c>
      <c r="AC168" s="32">
        <f>IF(OR(Y168&lt;=0,$A168&lt;&gt;J7,J7=0),0,MIN(MAX(0,K7-L7*Y168),MAX(0,Y168-(AB168-AA168))))</f>
        <v/>
      </c>
      <c r="AD168" s="32">
        <f>IF(Y168&lt;=0,0,MIN(Y168,(AB168-AA168)+AC168))</f>
        <v/>
      </c>
      <c r="AE168" s="32">
        <f>IF(Y168&lt;=0,0,MAX(0,Y168-AD168))</f>
        <v/>
      </c>
      <c r="AF168" s="32">
        <f>IF(OR($A168&gt;TermMonths,C8&lt;&gt;"Y"),0,AL167)</f>
        <v/>
      </c>
      <c r="AG168" s="31">
        <f>IF(AF168&lt;=0,0,IF($A168&lt;=E8,D8,F8))</f>
        <v/>
      </c>
      <c r="AH168" s="32">
        <f>IF(AF168&lt;=0,0,AF168*AG168/DayCount)</f>
        <v/>
      </c>
      <c r="AI168" s="32">
        <f>IF(AF168&lt;=0,0,MIN(AF168+AH168,IF(G8="InterestOnly",AH168,IF(G8="FixedAmount",IF($A168&lt;=E8,H8,I8),IF(OR($A168=1,$A168=E8+1),PMT(AG168/DayCount,MAX(TermMonths-$A168+1,1),-AF168),IF(AI167=0,PMT(AG168/DayCount,MAX(TermMonths-$A168+1,1),-AF168),AI167))))))</f>
        <v/>
      </c>
      <c r="AJ168" s="32">
        <f>IF(OR(AF168&lt;=0,$A168&lt;&gt;J8,J8=0),0,MIN(MAX(0,K8-L8*AF168),MAX(0,AF168-(AI168-AH168))))</f>
        <v/>
      </c>
      <c r="AK168" s="32">
        <f>IF(AF168&lt;=0,0,MIN(AF168,(AI168-AH168)+AJ168))</f>
        <v/>
      </c>
      <c r="AL168" s="32">
        <f>IF(AF168&lt;=0,0,MAX(0,AF168-AK168))</f>
        <v/>
      </c>
      <c r="AM168" s="32">
        <f>IF(OR($A168&gt;TermMonths,C9&lt;&gt;"Y"),0,AS167)</f>
        <v/>
      </c>
      <c r="AN168" s="31">
        <f>IF(AM168&lt;=0,0,IF($A168&lt;=E9,D9,F9))</f>
        <v/>
      </c>
      <c r="AO168" s="32">
        <f>IF(AM168&lt;=0,0,AM168*AN168/DayCount)</f>
        <v/>
      </c>
      <c r="AP168" s="32">
        <f>IF(AM168&lt;=0,0,MIN(AM168+AO168,IF(G9="InterestOnly",AO168,IF(G9="FixedAmount",IF($A168&lt;=E9,H9,I9),IF(OR($A168=1,$A168=E9+1),PMT(AN168/DayCount,MAX(TermMonths-$A168+1,1),-AM168),IF(AP167=0,PMT(AN168/DayCount,MAX(TermMonths-$A168+1,1),-AM168),AP167))))))</f>
        <v/>
      </c>
      <c r="AQ168" s="32">
        <f>IF(OR(AM168&lt;=0,$A168&lt;&gt;J9,J9=0),0,MIN(MAX(0,K9-L9*AM168),MAX(0,AM168-(AP168-AO168))))</f>
        <v/>
      </c>
      <c r="AR168" s="32">
        <f>IF(AM168&lt;=0,0,MIN(AM168,(AP168-AO168)+AQ168))</f>
        <v/>
      </c>
      <c r="AS168" s="32">
        <f>IF(AM168&lt;=0,0,MAX(0,AM168-AR168))</f>
        <v/>
      </c>
    </row>
    <row r="169">
      <c r="A169" s="33" t="n">
        <v>156</v>
      </c>
      <c r="B169" s="34">
        <f>IF(A169&gt;TermMonths,"",EDATE(StartDate,A169-1))</f>
        <v/>
      </c>
      <c r="C169" s="33">
        <f>IF(B169="","",YEAR(B169))</f>
        <v/>
      </c>
      <c r="D169" s="32">
        <f>IF(OR($A169&gt;TermMonths,C4&lt;&gt;"Y"),0,J168)</f>
        <v/>
      </c>
      <c r="E169" s="31">
        <f>IF(D169&lt;=0,0,IF($A169&lt;=E4,D4,F4))</f>
        <v/>
      </c>
      <c r="F169" s="32">
        <f>IF(D169&lt;=0,0,D169*E169/DayCount)</f>
        <v/>
      </c>
      <c r="G169" s="32">
        <f>IF(D169&lt;=0,0,MIN(D169+F169,IF(G4="InterestOnly",F169,IF(G4="FixedAmount",IF($A169&lt;=E4,H4,I4),IF(OR($A169=1,$A169=E4+1),PMT(E169/DayCount,MAX(TermMonths-$A169+1,1),-D169),IF(G168=0,PMT(E169/DayCount,MAX(TermMonths-$A169+1,1),-D169),G168))))))</f>
        <v/>
      </c>
      <c r="H169" s="32">
        <f>IF(OR(D169&lt;=0,$A169&lt;&gt;J4,J4=0),0,MIN(MAX(0,K4-L4*D169),MAX(0,D169-(G169-F169))))</f>
        <v/>
      </c>
      <c r="I169" s="32">
        <f>IF(D169&lt;=0,0,MIN(D169,(G169-F169)+H169))</f>
        <v/>
      </c>
      <c r="J169" s="32">
        <f>IF(D169&lt;=0,0,MAX(0,D169-I169))</f>
        <v/>
      </c>
      <c r="K169" s="32">
        <f>IF(OR($A169&gt;TermMonths,C5&lt;&gt;"Y"),0,Q168)</f>
        <v/>
      </c>
      <c r="L169" s="31">
        <f>IF(K169&lt;=0,0,IF($A169&lt;=E5,D5,F5))</f>
        <v/>
      </c>
      <c r="M169" s="32">
        <f>IF(K169&lt;=0,0,K169*L169/DayCount)</f>
        <v/>
      </c>
      <c r="N169" s="32">
        <f>IF(K169&lt;=0,0,MIN(K169+M169,IF(G5="InterestOnly",M169,IF(G5="FixedAmount",IF($A169&lt;=E5,H5,I5),IF(OR($A169=1,$A169=E5+1),PMT(L169/DayCount,MAX(TermMonths-$A169+1,1),-K169),IF(N168=0,PMT(L169/DayCount,MAX(TermMonths-$A169+1,1),-K169),N168))))))</f>
        <v/>
      </c>
      <c r="O169" s="32">
        <f>IF(OR(K169&lt;=0,$A169&lt;&gt;J5,J5=0),0,MIN(MAX(0,K5-L5*K169),MAX(0,K169-(N169-M169))))</f>
        <v/>
      </c>
      <c r="P169" s="32">
        <f>IF(K169&lt;=0,0,MIN(K169,(N169-M169)+O169))</f>
        <v/>
      </c>
      <c r="Q169" s="32">
        <f>IF(K169&lt;=0,0,MAX(0,K169-P169))</f>
        <v/>
      </c>
      <c r="R169" s="32">
        <f>IF(OR($A169&gt;TermMonths,C6&lt;&gt;"Y"),0,X168)</f>
        <v/>
      </c>
      <c r="S169" s="31">
        <f>IF(R169&lt;=0,0,IF($A169&lt;=E6,D6,F6))</f>
        <v/>
      </c>
      <c r="T169" s="32">
        <f>IF(R169&lt;=0,0,R169*S169/DayCount)</f>
        <v/>
      </c>
      <c r="U169" s="32">
        <f>IF(R169&lt;=0,0,MIN(R169+T169,IF(G6="InterestOnly",T169,IF(G6="FixedAmount",IF($A169&lt;=E6,H6,I6),IF(OR($A169=1,$A169=E6+1),PMT(S169/DayCount,MAX(TermMonths-$A169+1,1),-R169),IF(U168=0,PMT(S169/DayCount,MAX(TermMonths-$A169+1,1),-R169),U168))))))</f>
        <v/>
      </c>
      <c r="V169" s="32">
        <f>IF(OR(R169&lt;=0,$A169&lt;&gt;J6,J6=0),0,MIN(MAX(0,K6-L6*R169),MAX(0,R169-(U169-T169))))</f>
        <v/>
      </c>
      <c r="W169" s="32">
        <f>IF(R169&lt;=0,0,MIN(R169,(U169-T169)+V169))</f>
        <v/>
      </c>
      <c r="X169" s="32">
        <f>IF(R169&lt;=0,0,MAX(0,R169-W169))</f>
        <v/>
      </c>
      <c r="Y169" s="32">
        <f>IF(OR($A169&gt;TermMonths,C7&lt;&gt;"Y"),0,AE168)</f>
        <v/>
      </c>
      <c r="Z169" s="31">
        <f>IF(Y169&lt;=0,0,IF($A169&lt;=E7,D7,F7))</f>
        <v/>
      </c>
      <c r="AA169" s="32">
        <f>IF(Y169&lt;=0,0,Y169*Z169/DayCount)</f>
        <v/>
      </c>
      <c r="AB169" s="32">
        <f>IF(Y169&lt;=0,0,MIN(Y169+AA169,IF(G7="InterestOnly",AA169,IF(G7="FixedAmount",IF($A169&lt;=E7,H7,I7),IF(OR($A169=1,$A169=E7+1),PMT(Z169/DayCount,MAX(TermMonths-$A169+1,1),-Y169),IF(AB168=0,PMT(Z169/DayCount,MAX(TermMonths-$A169+1,1),-Y169),AB168))))))</f>
        <v/>
      </c>
      <c r="AC169" s="32">
        <f>IF(OR(Y169&lt;=0,$A169&lt;&gt;J7,J7=0),0,MIN(MAX(0,K7-L7*Y169),MAX(0,Y169-(AB169-AA169))))</f>
        <v/>
      </c>
      <c r="AD169" s="32">
        <f>IF(Y169&lt;=0,0,MIN(Y169,(AB169-AA169)+AC169))</f>
        <v/>
      </c>
      <c r="AE169" s="32">
        <f>IF(Y169&lt;=0,0,MAX(0,Y169-AD169))</f>
        <v/>
      </c>
      <c r="AF169" s="32">
        <f>IF(OR($A169&gt;TermMonths,C8&lt;&gt;"Y"),0,AL168)</f>
        <v/>
      </c>
      <c r="AG169" s="31">
        <f>IF(AF169&lt;=0,0,IF($A169&lt;=E8,D8,F8))</f>
        <v/>
      </c>
      <c r="AH169" s="32">
        <f>IF(AF169&lt;=0,0,AF169*AG169/DayCount)</f>
        <v/>
      </c>
      <c r="AI169" s="32">
        <f>IF(AF169&lt;=0,0,MIN(AF169+AH169,IF(G8="InterestOnly",AH169,IF(G8="FixedAmount",IF($A169&lt;=E8,H8,I8),IF(OR($A169=1,$A169=E8+1),PMT(AG169/DayCount,MAX(TermMonths-$A169+1,1),-AF169),IF(AI168=0,PMT(AG169/DayCount,MAX(TermMonths-$A169+1,1),-AF169),AI168))))))</f>
        <v/>
      </c>
      <c r="AJ169" s="32">
        <f>IF(OR(AF169&lt;=0,$A169&lt;&gt;J8,J8=0),0,MIN(MAX(0,K8-L8*AF169),MAX(0,AF169-(AI169-AH169))))</f>
        <v/>
      </c>
      <c r="AK169" s="32">
        <f>IF(AF169&lt;=0,0,MIN(AF169,(AI169-AH169)+AJ169))</f>
        <v/>
      </c>
      <c r="AL169" s="32">
        <f>IF(AF169&lt;=0,0,MAX(0,AF169-AK169))</f>
        <v/>
      </c>
      <c r="AM169" s="32">
        <f>IF(OR($A169&gt;TermMonths,C9&lt;&gt;"Y"),0,AS168)</f>
        <v/>
      </c>
      <c r="AN169" s="31">
        <f>IF(AM169&lt;=0,0,IF($A169&lt;=E9,D9,F9))</f>
        <v/>
      </c>
      <c r="AO169" s="32">
        <f>IF(AM169&lt;=0,0,AM169*AN169/DayCount)</f>
        <v/>
      </c>
      <c r="AP169" s="32">
        <f>IF(AM169&lt;=0,0,MIN(AM169+AO169,IF(G9="InterestOnly",AO169,IF(G9="FixedAmount",IF($A169&lt;=E9,H9,I9),IF(OR($A169=1,$A169=E9+1),PMT(AN169/DayCount,MAX(TermMonths-$A169+1,1),-AM169),IF(AP168=0,PMT(AN169/DayCount,MAX(TermMonths-$A169+1,1),-AM169),AP168))))))</f>
        <v/>
      </c>
      <c r="AQ169" s="32">
        <f>IF(OR(AM169&lt;=0,$A169&lt;&gt;J9,J9=0),0,MIN(MAX(0,K9-L9*AM169),MAX(0,AM169-(AP169-AO169))))</f>
        <v/>
      </c>
      <c r="AR169" s="32">
        <f>IF(AM169&lt;=0,0,MIN(AM169,(AP169-AO169)+AQ169))</f>
        <v/>
      </c>
      <c r="AS169" s="32">
        <f>IF(AM169&lt;=0,0,MAX(0,AM169-AR169))</f>
        <v/>
      </c>
    </row>
    <row r="170">
      <c r="A170" s="33" t="n">
        <v>157</v>
      </c>
      <c r="B170" s="34">
        <f>IF(A170&gt;TermMonths,"",EDATE(StartDate,A170-1))</f>
        <v/>
      </c>
      <c r="C170" s="33">
        <f>IF(B170="","",YEAR(B170))</f>
        <v/>
      </c>
      <c r="D170" s="32">
        <f>IF(OR($A170&gt;TermMonths,C4&lt;&gt;"Y"),0,J169)</f>
        <v/>
      </c>
      <c r="E170" s="31">
        <f>IF(D170&lt;=0,0,IF($A170&lt;=E4,D4,F4))</f>
        <v/>
      </c>
      <c r="F170" s="32">
        <f>IF(D170&lt;=0,0,D170*E170/DayCount)</f>
        <v/>
      </c>
      <c r="G170" s="32">
        <f>IF(D170&lt;=0,0,MIN(D170+F170,IF(G4="InterestOnly",F170,IF(G4="FixedAmount",IF($A170&lt;=E4,H4,I4),IF(OR($A170=1,$A170=E4+1),PMT(E170/DayCount,MAX(TermMonths-$A170+1,1),-D170),IF(G169=0,PMT(E170/DayCount,MAX(TermMonths-$A170+1,1),-D170),G169))))))</f>
        <v/>
      </c>
      <c r="H170" s="32">
        <f>IF(OR(D170&lt;=0,$A170&lt;&gt;J4,J4=0),0,MIN(MAX(0,K4-L4*D170),MAX(0,D170-(G170-F170))))</f>
        <v/>
      </c>
      <c r="I170" s="32">
        <f>IF(D170&lt;=0,0,MIN(D170,(G170-F170)+H170))</f>
        <v/>
      </c>
      <c r="J170" s="32">
        <f>IF(D170&lt;=0,0,MAX(0,D170-I170))</f>
        <v/>
      </c>
      <c r="K170" s="32">
        <f>IF(OR($A170&gt;TermMonths,C5&lt;&gt;"Y"),0,Q169)</f>
        <v/>
      </c>
      <c r="L170" s="31">
        <f>IF(K170&lt;=0,0,IF($A170&lt;=E5,D5,F5))</f>
        <v/>
      </c>
      <c r="M170" s="32">
        <f>IF(K170&lt;=0,0,K170*L170/DayCount)</f>
        <v/>
      </c>
      <c r="N170" s="32">
        <f>IF(K170&lt;=0,0,MIN(K170+M170,IF(G5="InterestOnly",M170,IF(G5="FixedAmount",IF($A170&lt;=E5,H5,I5),IF(OR($A170=1,$A170=E5+1),PMT(L170/DayCount,MAX(TermMonths-$A170+1,1),-K170),IF(N169=0,PMT(L170/DayCount,MAX(TermMonths-$A170+1,1),-K170),N169))))))</f>
        <v/>
      </c>
      <c r="O170" s="32">
        <f>IF(OR(K170&lt;=0,$A170&lt;&gt;J5,J5=0),0,MIN(MAX(0,K5-L5*K170),MAX(0,K170-(N170-M170))))</f>
        <v/>
      </c>
      <c r="P170" s="32">
        <f>IF(K170&lt;=0,0,MIN(K170,(N170-M170)+O170))</f>
        <v/>
      </c>
      <c r="Q170" s="32">
        <f>IF(K170&lt;=0,0,MAX(0,K170-P170))</f>
        <v/>
      </c>
      <c r="R170" s="32">
        <f>IF(OR($A170&gt;TermMonths,C6&lt;&gt;"Y"),0,X169)</f>
        <v/>
      </c>
      <c r="S170" s="31">
        <f>IF(R170&lt;=0,0,IF($A170&lt;=E6,D6,F6))</f>
        <v/>
      </c>
      <c r="T170" s="32">
        <f>IF(R170&lt;=0,0,R170*S170/DayCount)</f>
        <v/>
      </c>
      <c r="U170" s="32">
        <f>IF(R170&lt;=0,0,MIN(R170+T170,IF(G6="InterestOnly",T170,IF(G6="FixedAmount",IF($A170&lt;=E6,H6,I6),IF(OR($A170=1,$A170=E6+1),PMT(S170/DayCount,MAX(TermMonths-$A170+1,1),-R170),IF(U169=0,PMT(S170/DayCount,MAX(TermMonths-$A170+1,1),-R170),U169))))))</f>
        <v/>
      </c>
      <c r="V170" s="32">
        <f>IF(OR(R170&lt;=0,$A170&lt;&gt;J6,J6=0),0,MIN(MAX(0,K6-L6*R170),MAX(0,R170-(U170-T170))))</f>
        <v/>
      </c>
      <c r="W170" s="32">
        <f>IF(R170&lt;=0,0,MIN(R170,(U170-T170)+V170))</f>
        <v/>
      </c>
      <c r="X170" s="32">
        <f>IF(R170&lt;=0,0,MAX(0,R170-W170))</f>
        <v/>
      </c>
      <c r="Y170" s="32">
        <f>IF(OR($A170&gt;TermMonths,C7&lt;&gt;"Y"),0,AE169)</f>
        <v/>
      </c>
      <c r="Z170" s="31">
        <f>IF(Y170&lt;=0,0,IF($A170&lt;=E7,D7,F7))</f>
        <v/>
      </c>
      <c r="AA170" s="32">
        <f>IF(Y170&lt;=0,0,Y170*Z170/DayCount)</f>
        <v/>
      </c>
      <c r="AB170" s="32">
        <f>IF(Y170&lt;=0,0,MIN(Y170+AA170,IF(G7="InterestOnly",AA170,IF(G7="FixedAmount",IF($A170&lt;=E7,H7,I7),IF(OR($A170=1,$A170=E7+1),PMT(Z170/DayCount,MAX(TermMonths-$A170+1,1),-Y170),IF(AB169=0,PMT(Z170/DayCount,MAX(TermMonths-$A170+1,1),-Y170),AB169))))))</f>
        <v/>
      </c>
      <c r="AC170" s="32">
        <f>IF(OR(Y170&lt;=0,$A170&lt;&gt;J7,J7=0),0,MIN(MAX(0,K7-L7*Y170),MAX(0,Y170-(AB170-AA170))))</f>
        <v/>
      </c>
      <c r="AD170" s="32">
        <f>IF(Y170&lt;=0,0,MIN(Y170,(AB170-AA170)+AC170))</f>
        <v/>
      </c>
      <c r="AE170" s="32">
        <f>IF(Y170&lt;=0,0,MAX(0,Y170-AD170))</f>
        <v/>
      </c>
      <c r="AF170" s="32">
        <f>IF(OR($A170&gt;TermMonths,C8&lt;&gt;"Y"),0,AL169)</f>
        <v/>
      </c>
      <c r="AG170" s="31">
        <f>IF(AF170&lt;=0,0,IF($A170&lt;=E8,D8,F8))</f>
        <v/>
      </c>
      <c r="AH170" s="32">
        <f>IF(AF170&lt;=0,0,AF170*AG170/DayCount)</f>
        <v/>
      </c>
      <c r="AI170" s="32">
        <f>IF(AF170&lt;=0,0,MIN(AF170+AH170,IF(G8="InterestOnly",AH170,IF(G8="FixedAmount",IF($A170&lt;=E8,H8,I8),IF(OR($A170=1,$A170=E8+1),PMT(AG170/DayCount,MAX(TermMonths-$A170+1,1),-AF170),IF(AI169=0,PMT(AG170/DayCount,MAX(TermMonths-$A170+1,1),-AF170),AI169))))))</f>
        <v/>
      </c>
      <c r="AJ170" s="32">
        <f>IF(OR(AF170&lt;=0,$A170&lt;&gt;J8,J8=0),0,MIN(MAX(0,K8-L8*AF170),MAX(0,AF170-(AI170-AH170))))</f>
        <v/>
      </c>
      <c r="AK170" s="32">
        <f>IF(AF170&lt;=0,0,MIN(AF170,(AI170-AH170)+AJ170))</f>
        <v/>
      </c>
      <c r="AL170" s="32">
        <f>IF(AF170&lt;=0,0,MAX(0,AF170-AK170))</f>
        <v/>
      </c>
      <c r="AM170" s="32">
        <f>IF(OR($A170&gt;TermMonths,C9&lt;&gt;"Y"),0,AS169)</f>
        <v/>
      </c>
      <c r="AN170" s="31">
        <f>IF(AM170&lt;=0,0,IF($A170&lt;=E9,D9,F9))</f>
        <v/>
      </c>
      <c r="AO170" s="32">
        <f>IF(AM170&lt;=0,0,AM170*AN170/DayCount)</f>
        <v/>
      </c>
      <c r="AP170" s="32">
        <f>IF(AM170&lt;=0,0,MIN(AM170+AO170,IF(G9="InterestOnly",AO170,IF(G9="FixedAmount",IF($A170&lt;=E9,H9,I9),IF(OR($A170=1,$A170=E9+1),PMT(AN170/DayCount,MAX(TermMonths-$A170+1,1),-AM170),IF(AP169=0,PMT(AN170/DayCount,MAX(TermMonths-$A170+1,1),-AM170),AP169))))))</f>
        <v/>
      </c>
      <c r="AQ170" s="32">
        <f>IF(OR(AM170&lt;=0,$A170&lt;&gt;J9,J9=0),0,MIN(MAX(0,K9-L9*AM170),MAX(0,AM170-(AP170-AO170))))</f>
        <v/>
      </c>
      <c r="AR170" s="32">
        <f>IF(AM170&lt;=0,0,MIN(AM170,(AP170-AO170)+AQ170))</f>
        <v/>
      </c>
      <c r="AS170" s="32">
        <f>IF(AM170&lt;=0,0,MAX(0,AM170-AR170))</f>
        <v/>
      </c>
    </row>
    <row r="171">
      <c r="A171" s="33" t="n">
        <v>158</v>
      </c>
      <c r="B171" s="34">
        <f>IF(A171&gt;TermMonths,"",EDATE(StartDate,A171-1))</f>
        <v/>
      </c>
      <c r="C171" s="33">
        <f>IF(B171="","",YEAR(B171))</f>
        <v/>
      </c>
      <c r="D171" s="32">
        <f>IF(OR($A171&gt;TermMonths,C4&lt;&gt;"Y"),0,J170)</f>
        <v/>
      </c>
      <c r="E171" s="31">
        <f>IF(D171&lt;=0,0,IF($A171&lt;=E4,D4,F4))</f>
        <v/>
      </c>
      <c r="F171" s="32">
        <f>IF(D171&lt;=0,0,D171*E171/DayCount)</f>
        <v/>
      </c>
      <c r="G171" s="32">
        <f>IF(D171&lt;=0,0,MIN(D171+F171,IF(G4="InterestOnly",F171,IF(G4="FixedAmount",IF($A171&lt;=E4,H4,I4),IF(OR($A171=1,$A171=E4+1),PMT(E171/DayCount,MAX(TermMonths-$A171+1,1),-D171),IF(G170=0,PMT(E171/DayCount,MAX(TermMonths-$A171+1,1),-D171),G170))))))</f>
        <v/>
      </c>
      <c r="H171" s="32">
        <f>IF(OR(D171&lt;=0,$A171&lt;&gt;J4,J4=0),0,MIN(MAX(0,K4-L4*D171),MAX(0,D171-(G171-F171))))</f>
        <v/>
      </c>
      <c r="I171" s="32">
        <f>IF(D171&lt;=0,0,MIN(D171,(G171-F171)+H171))</f>
        <v/>
      </c>
      <c r="J171" s="32">
        <f>IF(D171&lt;=0,0,MAX(0,D171-I171))</f>
        <v/>
      </c>
      <c r="K171" s="32">
        <f>IF(OR($A171&gt;TermMonths,C5&lt;&gt;"Y"),0,Q170)</f>
        <v/>
      </c>
      <c r="L171" s="31">
        <f>IF(K171&lt;=0,0,IF($A171&lt;=E5,D5,F5))</f>
        <v/>
      </c>
      <c r="M171" s="32">
        <f>IF(K171&lt;=0,0,K171*L171/DayCount)</f>
        <v/>
      </c>
      <c r="N171" s="32">
        <f>IF(K171&lt;=0,0,MIN(K171+M171,IF(G5="InterestOnly",M171,IF(G5="FixedAmount",IF($A171&lt;=E5,H5,I5),IF(OR($A171=1,$A171=E5+1),PMT(L171/DayCount,MAX(TermMonths-$A171+1,1),-K171),IF(N170=0,PMT(L171/DayCount,MAX(TermMonths-$A171+1,1),-K171),N170))))))</f>
        <v/>
      </c>
      <c r="O171" s="32">
        <f>IF(OR(K171&lt;=0,$A171&lt;&gt;J5,J5=0),0,MIN(MAX(0,K5-L5*K171),MAX(0,K171-(N171-M171))))</f>
        <v/>
      </c>
      <c r="P171" s="32">
        <f>IF(K171&lt;=0,0,MIN(K171,(N171-M171)+O171))</f>
        <v/>
      </c>
      <c r="Q171" s="32">
        <f>IF(K171&lt;=0,0,MAX(0,K171-P171))</f>
        <v/>
      </c>
      <c r="R171" s="32">
        <f>IF(OR($A171&gt;TermMonths,C6&lt;&gt;"Y"),0,X170)</f>
        <v/>
      </c>
      <c r="S171" s="31">
        <f>IF(R171&lt;=0,0,IF($A171&lt;=E6,D6,F6))</f>
        <v/>
      </c>
      <c r="T171" s="32">
        <f>IF(R171&lt;=0,0,R171*S171/DayCount)</f>
        <v/>
      </c>
      <c r="U171" s="32">
        <f>IF(R171&lt;=0,0,MIN(R171+T171,IF(G6="InterestOnly",T171,IF(G6="FixedAmount",IF($A171&lt;=E6,H6,I6),IF(OR($A171=1,$A171=E6+1),PMT(S171/DayCount,MAX(TermMonths-$A171+1,1),-R171),IF(U170=0,PMT(S171/DayCount,MAX(TermMonths-$A171+1,1),-R171),U170))))))</f>
        <v/>
      </c>
      <c r="V171" s="32">
        <f>IF(OR(R171&lt;=0,$A171&lt;&gt;J6,J6=0),0,MIN(MAX(0,K6-L6*R171),MAX(0,R171-(U171-T171))))</f>
        <v/>
      </c>
      <c r="W171" s="32">
        <f>IF(R171&lt;=0,0,MIN(R171,(U171-T171)+V171))</f>
        <v/>
      </c>
      <c r="X171" s="32">
        <f>IF(R171&lt;=0,0,MAX(0,R171-W171))</f>
        <v/>
      </c>
      <c r="Y171" s="32">
        <f>IF(OR($A171&gt;TermMonths,C7&lt;&gt;"Y"),0,AE170)</f>
        <v/>
      </c>
      <c r="Z171" s="31">
        <f>IF(Y171&lt;=0,0,IF($A171&lt;=E7,D7,F7))</f>
        <v/>
      </c>
      <c r="AA171" s="32">
        <f>IF(Y171&lt;=0,0,Y171*Z171/DayCount)</f>
        <v/>
      </c>
      <c r="AB171" s="32">
        <f>IF(Y171&lt;=0,0,MIN(Y171+AA171,IF(G7="InterestOnly",AA171,IF(G7="FixedAmount",IF($A171&lt;=E7,H7,I7),IF(OR($A171=1,$A171=E7+1),PMT(Z171/DayCount,MAX(TermMonths-$A171+1,1),-Y171),IF(AB170=0,PMT(Z171/DayCount,MAX(TermMonths-$A171+1,1),-Y171),AB170))))))</f>
        <v/>
      </c>
      <c r="AC171" s="32">
        <f>IF(OR(Y171&lt;=0,$A171&lt;&gt;J7,J7=0),0,MIN(MAX(0,K7-L7*Y171),MAX(0,Y171-(AB171-AA171))))</f>
        <v/>
      </c>
      <c r="AD171" s="32">
        <f>IF(Y171&lt;=0,0,MIN(Y171,(AB171-AA171)+AC171))</f>
        <v/>
      </c>
      <c r="AE171" s="32">
        <f>IF(Y171&lt;=0,0,MAX(0,Y171-AD171))</f>
        <v/>
      </c>
      <c r="AF171" s="32">
        <f>IF(OR($A171&gt;TermMonths,C8&lt;&gt;"Y"),0,AL170)</f>
        <v/>
      </c>
      <c r="AG171" s="31">
        <f>IF(AF171&lt;=0,0,IF($A171&lt;=E8,D8,F8))</f>
        <v/>
      </c>
      <c r="AH171" s="32">
        <f>IF(AF171&lt;=0,0,AF171*AG171/DayCount)</f>
        <v/>
      </c>
      <c r="AI171" s="32">
        <f>IF(AF171&lt;=0,0,MIN(AF171+AH171,IF(G8="InterestOnly",AH171,IF(G8="FixedAmount",IF($A171&lt;=E8,H8,I8),IF(OR($A171=1,$A171=E8+1),PMT(AG171/DayCount,MAX(TermMonths-$A171+1,1),-AF171),IF(AI170=0,PMT(AG171/DayCount,MAX(TermMonths-$A171+1,1),-AF171),AI170))))))</f>
        <v/>
      </c>
      <c r="AJ171" s="32">
        <f>IF(OR(AF171&lt;=0,$A171&lt;&gt;J8,J8=0),0,MIN(MAX(0,K8-L8*AF171),MAX(0,AF171-(AI171-AH171))))</f>
        <v/>
      </c>
      <c r="AK171" s="32">
        <f>IF(AF171&lt;=0,0,MIN(AF171,(AI171-AH171)+AJ171))</f>
        <v/>
      </c>
      <c r="AL171" s="32">
        <f>IF(AF171&lt;=0,0,MAX(0,AF171-AK171))</f>
        <v/>
      </c>
      <c r="AM171" s="32">
        <f>IF(OR($A171&gt;TermMonths,C9&lt;&gt;"Y"),0,AS170)</f>
        <v/>
      </c>
      <c r="AN171" s="31">
        <f>IF(AM171&lt;=0,0,IF($A171&lt;=E9,D9,F9))</f>
        <v/>
      </c>
      <c r="AO171" s="32">
        <f>IF(AM171&lt;=0,0,AM171*AN171/DayCount)</f>
        <v/>
      </c>
      <c r="AP171" s="32">
        <f>IF(AM171&lt;=0,0,MIN(AM171+AO171,IF(G9="InterestOnly",AO171,IF(G9="FixedAmount",IF($A171&lt;=E9,H9,I9),IF(OR($A171=1,$A171=E9+1),PMT(AN171/DayCount,MAX(TermMonths-$A171+1,1),-AM171),IF(AP170=0,PMT(AN171/DayCount,MAX(TermMonths-$A171+1,1),-AM171),AP170))))))</f>
        <v/>
      </c>
      <c r="AQ171" s="32">
        <f>IF(OR(AM171&lt;=0,$A171&lt;&gt;J9,J9=0),0,MIN(MAX(0,K9-L9*AM171),MAX(0,AM171-(AP171-AO171))))</f>
        <v/>
      </c>
      <c r="AR171" s="32">
        <f>IF(AM171&lt;=0,0,MIN(AM171,(AP171-AO171)+AQ171))</f>
        <v/>
      </c>
      <c r="AS171" s="32">
        <f>IF(AM171&lt;=0,0,MAX(0,AM171-AR171))</f>
        <v/>
      </c>
    </row>
    <row r="172">
      <c r="A172" s="33" t="n">
        <v>159</v>
      </c>
      <c r="B172" s="34">
        <f>IF(A172&gt;TermMonths,"",EDATE(StartDate,A172-1))</f>
        <v/>
      </c>
      <c r="C172" s="33">
        <f>IF(B172="","",YEAR(B172))</f>
        <v/>
      </c>
      <c r="D172" s="32">
        <f>IF(OR($A172&gt;TermMonths,C4&lt;&gt;"Y"),0,J171)</f>
        <v/>
      </c>
      <c r="E172" s="31">
        <f>IF(D172&lt;=0,0,IF($A172&lt;=E4,D4,F4))</f>
        <v/>
      </c>
      <c r="F172" s="32">
        <f>IF(D172&lt;=0,0,D172*E172/DayCount)</f>
        <v/>
      </c>
      <c r="G172" s="32">
        <f>IF(D172&lt;=0,0,MIN(D172+F172,IF(G4="InterestOnly",F172,IF(G4="FixedAmount",IF($A172&lt;=E4,H4,I4),IF(OR($A172=1,$A172=E4+1),PMT(E172/DayCount,MAX(TermMonths-$A172+1,1),-D172),IF(G171=0,PMT(E172/DayCount,MAX(TermMonths-$A172+1,1),-D172),G171))))))</f>
        <v/>
      </c>
      <c r="H172" s="32">
        <f>IF(OR(D172&lt;=0,$A172&lt;&gt;J4,J4=0),0,MIN(MAX(0,K4-L4*D172),MAX(0,D172-(G172-F172))))</f>
        <v/>
      </c>
      <c r="I172" s="32">
        <f>IF(D172&lt;=0,0,MIN(D172,(G172-F172)+H172))</f>
        <v/>
      </c>
      <c r="J172" s="32">
        <f>IF(D172&lt;=0,0,MAX(0,D172-I172))</f>
        <v/>
      </c>
      <c r="K172" s="32">
        <f>IF(OR($A172&gt;TermMonths,C5&lt;&gt;"Y"),0,Q171)</f>
        <v/>
      </c>
      <c r="L172" s="31">
        <f>IF(K172&lt;=0,0,IF($A172&lt;=E5,D5,F5))</f>
        <v/>
      </c>
      <c r="M172" s="32">
        <f>IF(K172&lt;=0,0,K172*L172/DayCount)</f>
        <v/>
      </c>
      <c r="N172" s="32">
        <f>IF(K172&lt;=0,0,MIN(K172+M172,IF(G5="InterestOnly",M172,IF(G5="FixedAmount",IF($A172&lt;=E5,H5,I5),IF(OR($A172=1,$A172=E5+1),PMT(L172/DayCount,MAX(TermMonths-$A172+1,1),-K172),IF(N171=0,PMT(L172/DayCount,MAX(TermMonths-$A172+1,1),-K172),N171))))))</f>
        <v/>
      </c>
      <c r="O172" s="32">
        <f>IF(OR(K172&lt;=0,$A172&lt;&gt;J5,J5=0),0,MIN(MAX(0,K5-L5*K172),MAX(0,K172-(N172-M172))))</f>
        <v/>
      </c>
      <c r="P172" s="32">
        <f>IF(K172&lt;=0,0,MIN(K172,(N172-M172)+O172))</f>
        <v/>
      </c>
      <c r="Q172" s="32">
        <f>IF(K172&lt;=0,0,MAX(0,K172-P172))</f>
        <v/>
      </c>
      <c r="R172" s="32">
        <f>IF(OR($A172&gt;TermMonths,C6&lt;&gt;"Y"),0,X171)</f>
        <v/>
      </c>
      <c r="S172" s="31">
        <f>IF(R172&lt;=0,0,IF($A172&lt;=E6,D6,F6))</f>
        <v/>
      </c>
      <c r="T172" s="32">
        <f>IF(R172&lt;=0,0,R172*S172/DayCount)</f>
        <v/>
      </c>
      <c r="U172" s="32">
        <f>IF(R172&lt;=0,0,MIN(R172+T172,IF(G6="InterestOnly",T172,IF(G6="FixedAmount",IF($A172&lt;=E6,H6,I6),IF(OR($A172=1,$A172=E6+1),PMT(S172/DayCount,MAX(TermMonths-$A172+1,1),-R172),IF(U171=0,PMT(S172/DayCount,MAX(TermMonths-$A172+1,1),-R172),U171))))))</f>
        <v/>
      </c>
      <c r="V172" s="32">
        <f>IF(OR(R172&lt;=0,$A172&lt;&gt;J6,J6=0),0,MIN(MAX(0,K6-L6*R172),MAX(0,R172-(U172-T172))))</f>
        <v/>
      </c>
      <c r="W172" s="32">
        <f>IF(R172&lt;=0,0,MIN(R172,(U172-T172)+V172))</f>
        <v/>
      </c>
      <c r="X172" s="32">
        <f>IF(R172&lt;=0,0,MAX(0,R172-W172))</f>
        <v/>
      </c>
      <c r="Y172" s="32">
        <f>IF(OR($A172&gt;TermMonths,C7&lt;&gt;"Y"),0,AE171)</f>
        <v/>
      </c>
      <c r="Z172" s="31">
        <f>IF(Y172&lt;=0,0,IF($A172&lt;=E7,D7,F7))</f>
        <v/>
      </c>
      <c r="AA172" s="32">
        <f>IF(Y172&lt;=0,0,Y172*Z172/DayCount)</f>
        <v/>
      </c>
      <c r="AB172" s="32">
        <f>IF(Y172&lt;=0,0,MIN(Y172+AA172,IF(G7="InterestOnly",AA172,IF(G7="FixedAmount",IF($A172&lt;=E7,H7,I7),IF(OR($A172=1,$A172=E7+1),PMT(Z172/DayCount,MAX(TermMonths-$A172+1,1),-Y172),IF(AB171=0,PMT(Z172/DayCount,MAX(TermMonths-$A172+1,1),-Y172),AB171))))))</f>
        <v/>
      </c>
      <c r="AC172" s="32">
        <f>IF(OR(Y172&lt;=0,$A172&lt;&gt;J7,J7=0),0,MIN(MAX(0,K7-L7*Y172),MAX(0,Y172-(AB172-AA172))))</f>
        <v/>
      </c>
      <c r="AD172" s="32">
        <f>IF(Y172&lt;=0,0,MIN(Y172,(AB172-AA172)+AC172))</f>
        <v/>
      </c>
      <c r="AE172" s="32">
        <f>IF(Y172&lt;=0,0,MAX(0,Y172-AD172))</f>
        <v/>
      </c>
      <c r="AF172" s="32">
        <f>IF(OR($A172&gt;TermMonths,C8&lt;&gt;"Y"),0,AL171)</f>
        <v/>
      </c>
      <c r="AG172" s="31">
        <f>IF(AF172&lt;=0,0,IF($A172&lt;=E8,D8,F8))</f>
        <v/>
      </c>
      <c r="AH172" s="32">
        <f>IF(AF172&lt;=0,0,AF172*AG172/DayCount)</f>
        <v/>
      </c>
      <c r="AI172" s="32">
        <f>IF(AF172&lt;=0,0,MIN(AF172+AH172,IF(G8="InterestOnly",AH172,IF(G8="FixedAmount",IF($A172&lt;=E8,H8,I8),IF(OR($A172=1,$A172=E8+1),PMT(AG172/DayCount,MAX(TermMonths-$A172+1,1),-AF172),IF(AI171=0,PMT(AG172/DayCount,MAX(TermMonths-$A172+1,1),-AF172),AI171))))))</f>
        <v/>
      </c>
      <c r="AJ172" s="32">
        <f>IF(OR(AF172&lt;=0,$A172&lt;&gt;J8,J8=0),0,MIN(MAX(0,K8-L8*AF172),MAX(0,AF172-(AI172-AH172))))</f>
        <v/>
      </c>
      <c r="AK172" s="32">
        <f>IF(AF172&lt;=0,0,MIN(AF172,(AI172-AH172)+AJ172))</f>
        <v/>
      </c>
      <c r="AL172" s="32">
        <f>IF(AF172&lt;=0,0,MAX(0,AF172-AK172))</f>
        <v/>
      </c>
      <c r="AM172" s="32">
        <f>IF(OR($A172&gt;TermMonths,C9&lt;&gt;"Y"),0,AS171)</f>
        <v/>
      </c>
      <c r="AN172" s="31">
        <f>IF(AM172&lt;=0,0,IF($A172&lt;=E9,D9,F9))</f>
        <v/>
      </c>
      <c r="AO172" s="32">
        <f>IF(AM172&lt;=0,0,AM172*AN172/DayCount)</f>
        <v/>
      </c>
      <c r="AP172" s="32">
        <f>IF(AM172&lt;=0,0,MIN(AM172+AO172,IF(G9="InterestOnly",AO172,IF(G9="FixedAmount",IF($A172&lt;=E9,H9,I9),IF(OR($A172=1,$A172=E9+1),PMT(AN172/DayCount,MAX(TermMonths-$A172+1,1),-AM172),IF(AP171=0,PMT(AN172/DayCount,MAX(TermMonths-$A172+1,1),-AM172),AP171))))))</f>
        <v/>
      </c>
      <c r="AQ172" s="32">
        <f>IF(OR(AM172&lt;=0,$A172&lt;&gt;J9,J9=0),0,MIN(MAX(0,K9-L9*AM172),MAX(0,AM172-(AP172-AO172))))</f>
        <v/>
      </c>
      <c r="AR172" s="32">
        <f>IF(AM172&lt;=0,0,MIN(AM172,(AP172-AO172)+AQ172))</f>
        <v/>
      </c>
      <c r="AS172" s="32">
        <f>IF(AM172&lt;=0,0,MAX(0,AM172-AR172))</f>
        <v/>
      </c>
    </row>
    <row r="173">
      <c r="A173" s="33" t="n">
        <v>160</v>
      </c>
      <c r="B173" s="34">
        <f>IF(A173&gt;TermMonths,"",EDATE(StartDate,A173-1))</f>
        <v/>
      </c>
      <c r="C173" s="33">
        <f>IF(B173="","",YEAR(B173))</f>
        <v/>
      </c>
      <c r="D173" s="32">
        <f>IF(OR($A173&gt;TermMonths,C4&lt;&gt;"Y"),0,J172)</f>
        <v/>
      </c>
      <c r="E173" s="31">
        <f>IF(D173&lt;=0,0,IF($A173&lt;=E4,D4,F4))</f>
        <v/>
      </c>
      <c r="F173" s="32">
        <f>IF(D173&lt;=0,0,D173*E173/DayCount)</f>
        <v/>
      </c>
      <c r="G173" s="32">
        <f>IF(D173&lt;=0,0,MIN(D173+F173,IF(G4="InterestOnly",F173,IF(G4="FixedAmount",IF($A173&lt;=E4,H4,I4),IF(OR($A173=1,$A173=E4+1),PMT(E173/DayCount,MAX(TermMonths-$A173+1,1),-D173),IF(G172=0,PMT(E173/DayCount,MAX(TermMonths-$A173+1,1),-D173),G172))))))</f>
        <v/>
      </c>
      <c r="H173" s="32">
        <f>IF(OR(D173&lt;=0,$A173&lt;&gt;J4,J4=0),0,MIN(MAX(0,K4-L4*D173),MAX(0,D173-(G173-F173))))</f>
        <v/>
      </c>
      <c r="I173" s="32">
        <f>IF(D173&lt;=0,0,MIN(D173,(G173-F173)+H173))</f>
        <v/>
      </c>
      <c r="J173" s="32">
        <f>IF(D173&lt;=0,0,MAX(0,D173-I173))</f>
        <v/>
      </c>
      <c r="K173" s="32">
        <f>IF(OR($A173&gt;TermMonths,C5&lt;&gt;"Y"),0,Q172)</f>
        <v/>
      </c>
      <c r="L173" s="31">
        <f>IF(K173&lt;=0,0,IF($A173&lt;=E5,D5,F5))</f>
        <v/>
      </c>
      <c r="M173" s="32">
        <f>IF(K173&lt;=0,0,K173*L173/DayCount)</f>
        <v/>
      </c>
      <c r="N173" s="32">
        <f>IF(K173&lt;=0,0,MIN(K173+M173,IF(G5="InterestOnly",M173,IF(G5="FixedAmount",IF($A173&lt;=E5,H5,I5),IF(OR($A173=1,$A173=E5+1),PMT(L173/DayCount,MAX(TermMonths-$A173+1,1),-K173),IF(N172=0,PMT(L173/DayCount,MAX(TermMonths-$A173+1,1),-K173),N172))))))</f>
        <v/>
      </c>
      <c r="O173" s="32">
        <f>IF(OR(K173&lt;=0,$A173&lt;&gt;J5,J5=0),0,MIN(MAX(0,K5-L5*K173),MAX(0,K173-(N173-M173))))</f>
        <v/>
      </c>
      <c r="P173" s="32">
        <f>IF(K173&lt;=0,0,MIN(K173,(N173-M173)+O173))</f>
        <v/>
      </c>
      <c r="Q173" s="32">
        <f>IF(K173&lt;=0,0,MAX(0,K173-P173))</f>
        <v/>
      </c>
      <c r="R173" s="32">
        <f>IF(OR($A173&gt;TermMonths,C6&lt;&gt;"Y"),0,X172)</f>
        <v/>
      </c>
      <c r="S173" s="31">
        <f>IF(R173&lt;=0,0,IF($A173&lt;=E6,D6,F6))</f>
        <v/>
      </c>
      <c r="T173" s="32">
        <f>IF(R173&lt;=0,0,R173*S173/DayCount)</f>
        <v/>
      </c>
      <c r="U173" s="32">
        <f>IF(R173&lt;=0,0,MIN(R173+T173,IF(G6="InterestOnly",T173,IF(G6="FixedAmount",IF($A173&lt;=E6,H6,I6),IF(OR($A173=1,$A173=E6+1),PMT(S173/DayCount,MAX(TermMonths-$A173+1,1),-R173),IF(U172=0,PMT(S173/DayCount,MAX(TermMonths-$A173+1,1),-R173),U172))))))</f>
        <v/>
      </c>
      <c r="V173" s="32">
        <f>IF(OR(R173&lt;=0,$A173&lt;&gt;J6,J6=0),0,MIN(MAX(0,K6-L6*R173),MAX(0,R173-(U173-T173))))</f>
        <v/>
      </c>
      <c r="W173" s="32">
        <f>IF(R173&lt;=0,0,MIN(R173,(U173-T173)+V173))</f>
        <v/>
      </c>
      <c r="X173" s="32">
        <f>IF(R173&lt;=0,0,MAX(0,R173-W173))</f>
        <v/>
      </c>
      <c r="Y173" s="32">
        <f>IF(OR($A173&gt;TermMonths,C7&lt;&gt;"Y"),0,AE172)</f>
        <v/>
      </c>
      <c r="Z173" s="31">
        <f>IF(Y173&lt;=0,0,IF($A173&lt;=E7,D7,F7))</f>
        <v/>
      </c>
      <c r="AA173" s="32">
        <f>IF(Y173&lt;=0,0,Y173*Z173/DayCount)</f>
        <v/>
      </c>
      <c r="AB173" s="32">
        <f>IF(Y173&lt;=0,0,MIN(Y173+AA173,IF(G7="InterestOnly",AA173,IF(G7="FixedAmount",IF($A173&lt;=E7,H7,I7),IF(OR($A173=1,$A173=E7+1),PMT(Z173/DayCount,MAX(TermMonths-$A173+1,1),-Y173),IF(AB172=0,PMT(Z173/DayCount,MAX(TermMonths-$A173+1,1),-Y173),AB172))))))</f>
        <v/>
      </c>
      <c r="AC173" s="32">
        <f>IF(OR(Y173&lt;=0,$A173&lt;&gt;J7,J7=0),0,MIN(MAX(0,K7-L7*Y173),MAX(0,Y173-(AB173-AA173))))</f>
        <v/>
      </c>
      <c r="AD173" s="32">
        <f>IF(Y173&lt;=0,0,MIN(Y173,(AB173-AA173)+AC173))</f>
        <v/>
      </c>
      <c r="AE173" s="32">
        <f>IF(Y173&lt;=0,0,MAX(0,Y173-AD173))</f>
        <v/>
      </c>
      <c r="AF173" s="32">
        <f>IF(OR($A173&gt;TermMonths,C8&lt;&gt;"Y"),0,AL172)</f>
        <v/>
      </c>
      <c r="AG173" s="31">
        <f>IF(AF173&lt;=0,0,IF($A173&lt;=E8,D8,F8))</f>
        <v/>
      </c>
      <c r="AH173" s="32">
        <f>IF(AF173&lt;=0,0,AF173*AG173/DayCount)</f>
        <v/>
      </c>
      <c r="AI173" s="32">
        <f>IF(AF173&lt;=0,0,MIN(AF173+AH173,IF(G8="InterestOnly",AH173,IF(G8="FixedAmount",IF($A173&lt;=E8,H8,I8),IF(OR($A173=1,$A173=E8+1),PMT(AG173/DayCount,MAX(TermMonths-$A173+1,1),-AF173),IF(AI172=0,PMT(AG173/DayCount,MAX(TermMonths-$A173+1,1),-AF173),AI172))))))</f>
        <v/>
      </c>
      <c r="AJ173" s="32">
        <f>IF(OR(AF173&lt;=0,$A173&lt;&gt;J8,J8=0),0,MIN(MAX(0,K8-L8*AF173),MAX(0,AF173-(AI173-AH173))))</f>
        <v/>
      </c>
      <c r="AK173" s="32">
        <f>IF(AF173&lt;=0,0,MIN(AF173,(AI173-AH173)+AJ173))</f>
        <v/>
      </c>
      <c r="AL173" s="32">
        <f>IF(AF173&lt;=0,0,MAX(0,AF173-AK173))</f>
        <v/>
      </c>
      <c r="AM173" s="32">
        <f>IF(OR($A173&gt;TermMonths,C9&lt;&gt;"Y"),0,AS172)</f>
        <v/>
      </c>
      <c r="AN173" s="31">
        <f>IF(AM173&lt;=0,0,IF($A173&lt;=E9,D9,F9))</f>
        <v/>
      </c>
      <c r="AO173" s="32">
        <f>IF(AM173&lt;=0,0,AM173*AN173/DayCount)</f>
        <v/>
      </c>
      <c r="AP173" s="32">
        <f>IF(AM173&lt;=0,0,MIN(AM173+AO173,IF(G9="InterestOnly",AO173,IF(G9="FixedAmount",IF($A173&lt;=E9,H9,I9),IF(OR($A173=1,$A173=E9+1),PMT(AN173/DayCount,MAX(TermMonths-$A173+1,1),-AM173),IF(AP172=0,PMT(AN173/DayCount,MAX(TermMonths-$A173+1,1),-AM173),AP172))))))</f>
        <v/>
      </c>
      <c r="AQ173" s="32">
        <f>IF(OR(AM173&lt;=0,$A173&lt;&gt;J9,J9=0),0,MIN(MAX(0,K9-L9*AM173),MAX(0,AM173-(AP173-AO173))))</f>
        <v/>
      </c>
      <c r="AR173" s="32">
        <f>IF(AM173&lt;=0,0,MIN(AM173,(AP173-AO173)+AQ173))</f>
        <v/>
      </c>
      <c r="AS173" s="32">
        <f>IF(AM173&lt;=0,0,MAX(0,AM173-AR173))</f>
        <v/>
      </c>
    </row>
    <row r="174">
      <c r="A174" s="33" t="n">
        <v>161</v>
      </c>
      <c r="B174" s="34">
        <f>IF(A174&gt;TermMonths,"",EDATE(StartDate,A174-1))</f>
        <v/>
      </c>
      <c r="C174" s="33">
        <f>IF(B174="","",YEAR(B174))</f>
        <v/>
      </c>
      <c r="D174" s="32">
        <f>IF(OR($A174&gt;TermMonths,C4&lt;&gt;"Y"),0,J173)</f>
        <v/>
      </c>
      <c r="E174" s="31">
        <f>IF(D174&lt;=0,0,IF($A174&lt;=E4,D4,F4))</f>
        <v/>
      </c>
      <c r="F174" s="32">
        <f>IF(D174&lt;=0,0,D174*E174/DayCount)</f>
        <v/>
      </c>
      <c r="G174" s="32">
        <f>IF(D174&lt;=0,0,MIN(D174+F174,IF(G4="InterestOnly",F174,IF(G4="FixedAmount",IF($A174&lt;=E4,H4,I4),IF(OR($A174=1,$A174=E4+1),PMT(E174/DayCount,MAX(TermMonths-$A174+1,1),-D174),IF(G173=0,PMT(E174/DayCount,MAX(TermMonths-$A174+1,1),-D174),G173))))))</f>
        <v/>
      </c>
      <c r="H174" s="32">
        <f>IF(OR(D174&lt;=0,$A174&lt;&gt;J4,J4=0),0,MIN(MAX(0,K4-L4*D174),MAX(0,D174-(G174-F174))))</f>
        <v/>
      </c>
      <c r="I174" s="32">
        <f>IF(D174&lt;=0,0,MIN(D174,(G174-F174)+H174))</f>
        <v/>
      </c>
      <c r="J174" s="32">
        <f>IF(D174&lt;=0,0,MAX(0,D174-I174))</f>
        <v/>
      </c>
      <c r="K174" s="32">
        <f>IF(OR($A174&gt;TermMonths,C5&lt;&gt;"Y"),0,Q173)</f>
        <v/>
      </c>
      <c r="L174" s="31">
        <f>IF(K174&lt;=0,0,IF($A174&lt;=E5,D5,F5))</f>
        <v/>
      </c>
      <c r="M174" s="32">
        <f>IF(K174&lt;=0,0,K174*L174/DayCount)</f>
        <v/>
      </c>
      <c r="N174" s="32">
        <f>IF(K174&lt;=0,0,MIN(K174+M174,IF(G5="InterestOnly",M174,IF(G5="FixedAmount",IF($A174&lt;=E5,H5,I5),IF(OR($A174=1,$A174=E5+1),PMT(L174/DayCount,MAX(TermMonths-$A174+1,1),-K174),IF(N173=0,PMT(L174/DayCount,MAX(TermMonths-$A174+1,1),-K174),N173))))))</f>
        <v/>
      </c>
      <c r="O174" s="32">
        <f>IF(OR(K174&lt;=0,$A174&lt;&gt;J5,J5=0),0,MIN(MAX(0,K5-L5*K174),MAX(0,K174-(N174-M174))))</f>
        <v/>
      </c>
      <c r="P174" s="32">
        <f>IF(K174&lt;=0,0,MIN(K174,(N174-M174)+O174))</f>
        <v/>
      </c>
      <c r="Q174" s="32">
        <f>IF(K174&lt;=0,0,MAX(0,K174-P174))</f>
        <v/>
      </c>
      <c r="R174" s="32">
        <f>IF(OR($A174&gt;TermMonths,C6&lt;&gt;"Y"),0,X173)</f>
        <v/>
      </c>
      <c r="S174" s="31">
        <f>IF(R174&lt;=0,0,IF($A174&lt;=E6,D6,F6))</f>
        <v/>
      </c>
      <c r="T174" s="32">
        <f>IF(R174&lt;=0,0,R174*S174/DayCount)</f>
        <v/>
      </c>
      <c r="U174" s="32">
        <f>IF(R174&lt;=0,0,MIN(R174+T174,IF(G6="InterestOnly",T174,IF(G6="FixedAmount",IF($A174&lt;=E6,H6,I6),IF(OR($A174=1,$A174=E6+1),PMT(S174/DayCount,MAX(TermMonths-$A174+1,1),-R174),IF(U173=0,PMT(S174/DayCount,MAX(TermMonths-$A174+1,1),-R174),U173))))))</f>
        <v/>
      </c>
      <c r="V174" s="32">
        <f>IF(OR(R174&lt;=0,$A174&lt;&gt;J6,J6=0),0,MIN(MAX(0,K6-L6*R174),MAX(0,R174-(U174-T174))))</f>
        <v/>
      </c>
      <c r="W174" s="32">
        <f>IF(R174&lt;=0,0,MIN(R174,(U174-T174)+V174))</f>
        <v/>
      </c>
      <c r="X174" s="32">
        <f>IF(R174&lt;=0,0,MAX(0,R174-W174))</f>
        <v/>
      </c>
      <c r="Y174" s="32">
        <f>IF(OR($A174&gt;TermMonths,C7&lt;&gt;"Y"),0,AE173)</f>
        <v/>
      </c>
      <c r="Z174" s="31">
        <f>IF(Y174&lt;=0,0,IF($A174&lt;=E7,D7,F7))</f>
        <v/>
      </c>
      <c r="AA174" s="32">
        <f>IF(Y174&lt;=0,0,Y174*Z174/DayCount)</f>
        <v/>
      </c>
      <c r="AB174" s="32">
        <f>IF(Y174&lt;=0,0,MIN(Y174+AA174,IF(G7="InterestOnly",AA174,IF(G7="FixedAmount",IF($A174&lt;=E7,H7,I7),IF(OR($A174=1,$A174=E7+1),PMT(Z174/DayCount,MAX(TermMonths-$A174+1,1),-Y174),IF(AB173=0,PMT(Z174/DayCount,MAX(TermMonths-$A174+1,1),-Y174),AB173))))))</f>
        <v/>
      </c>
      <c r="AC174" s="32">
        <f>IF(OR(Y174&lt;=0,$A174&lt;&gt;J7,J7=0),0,MIN(MAX(0,K7-L7*Y174),MAX(0,Y174-(AB174-AA174))))</f>
        <v/>
      </c>
      <c r="AD174" s="32">
        <f>IF(Y174&lt;=0,0,MIN(Y174,(AB174-AA174)+AC174))</f>
        <v/>
      </c>
      <c r="AE174" s="32">
        <f>IF(Y174&lt;=0,0,MAX(0,Y174-AD174))</f>
        <v/>
      </c>
      <c r="AF174" s="32">
        <f>IF(OR($A174&gt;TermMonths,C8&lt;&gt;"Y"),0,AL173)</f>
        <v/>
      </c>
      <c r="AG174" s="31">
        <f>IF(AF174&lt;=0,0,IF($A174&lt;=E8,D8,F8))</f>
        <v/>
      </c>
      <c r="AH174" s="32">
        <f>IF(AF174&lt;=0,0,AF174*AG174/DayCount)</f>
        <v/>
      </c>
      <c r="AI174" s="32">
        <f>IF(AF174&lt;=0,0,MIN(AF174+AH174,IF(G8="InterestOnly",AH174,IF(G8="FixedAmount",IF($A174&lt;=E8,H8,I8),IF(OR($A174=1,$A174=E8+1),PMT(AG174/DayCount,MAX(TermMonths-$A174+1,1),-AF174),IF(AI173=0,PMT(AG174/DayCount,MAX(TermMonths-$A174+1,1),-AF174),AI173))))))</f>
        <v/>
      </c>
      <c r="AJ174" s="32">
        <f>IF(OR(AF174&lt;=0,$A174&lt;&gt;J8,J8=0),0,MIN(MAX(0,K8-L8*AF174),MAX(0,AF174-(AI174-AH174))))</f>
        <v/>
      </c>
      <c r="AK174" s="32">
        <f>IF(AF174&lt;=0,0,MIN(AF174,(AI174-AH174)+AJ174))</f>
        <v/>
      </c>
      <c r="AL174" s="32">
        <f>IF(AF174&lt;=0,0,MAX(0,AF174-AK174))</f>
        <v/>
      </c>
      <c r="AM174" s="32">
        <f>IF(OR($A174&gt;TermMonths,C9&lt;&gt;"Y"),0,AS173)</f>
        <v/>
      </c>
      <c r="AN174" s="31">
        <f>IF(AM174&lt;=0,0,IF($A174&lt;=E9,D9,F9))</f>
        <v/>
      </c>
      <c r="AO174" s="32">
        <f>IF(AM174&lt;=0,0,AM174*AN174/DayCount)</f>
        <v/>
      </c>
      <c r="AP174" s="32">
        <f>IF(AM174&lt;=0,0,MIN(AM174+AO174,IF(G9="InterestOnly",AO174,IF(G9="FixedAmount",IF($A174&lt;=E9,H9,I9),IF(OR($A174=1,$A174=E9+1),PMT(AN174/DayCount,MAX(TermMonths-$A174+1,1),-AM174),IF(AP173=0,PMT(AN174/DayCount,MAX(TermMonths-$A174+1,1),-AM174),AP173))))))</f>
        <v/>
      </c>
      <c r="AQ174" s="32">
        <f>IF(OR(AM174&lt;=0,$A174&lt;&gt;J9,J9=0),0,MIN(MAX(0,K9-L9*AM174),MAX(0,AM174-(AP174-AO174))))</f>
        <v/>
      </c>
      <c r="AR174" s="32">
        <f>IF(AM174&lt;=0,0,MIN(AM174,(AP174-AO174)+AQ174))</f>
        <v/>
      </c>
      <c r="AS174" s="32">
        <f>IF(AM174&lt;=0,0,MAX(0,AM174-AR174))</f>
        <v/>
      </c>
    </row>
    <row r="175">
      <c r="A175" s="33" t="n">
        <v>162</v>
      </c>
      <c r="B175" s="34">
        <f>IF(A175&gt;TermMonths,"",EDATE(StartDate,A175-1))</f>
        <v/>
      </c>
      <c r="C175" s="33">
        <f>IF(B175="","",YEAR(B175))</f>
        <v/>
      </c>
      <c r="D175" s="32">
        <f>IF(OR($A175&gt;TermMonths,C4&lt;&gt;"Y"),0,J174)</f>
        <v/>
      </c>
      <c r="E175" s="31">
        <f>IF(D175&lt;=0,0,IF($A175&lt;=E4,D4,F4))</f>
        <v/>
      </c>
      <c r="F175" s="32">
        <f>IF(D175&lt;=0,0,D175*E175/DayCount)</f>
        <v/>
      </c>
      <c r="G175" s="32">
        <f>IF(D175&lt;=0,0,MIN(D175+F175,IF(G4="InterestOnly",F175,IF(G4="FixedAmount",IF($A175&lt;=E4,H4,I4),IF(OR($A175=1,$A175=E4+1),PMT(E175/DayCount,MAX(TermMonths-$A175+1,1),-D175),IF(G174=0,PMT(E175/DayCount,MAX(TermMonths-$A175+1,1),-D175),G174))))))</f>
        <v/>
      </c>
      <c r="H175" s="32">
        <f>IF(OR(D175&lt;=0,$A175&lt;&gt;J4,J4=0),0,MIN(MAX(0,K4-L4*D175),MAX(0,D175-(G175-F175))))</f>
        <v/>
      </c>
      <c r="I175" s="32">
        <f>IF(D175&lt;=0,0,MIN(D175,(G175-F175)+H175))</f>
        <v/>
      </c>
      <c r="J175" s="32">
        <f>IF(D175&lt;=0,0,MAX(0,D175-I175))</f>
        <v/>
      </c>
      <c r="K175" s="32">
        <f>IF(OR($A175&gt;TermMonths,C5&lt;&gt;"Y"),0,Q174)</f>
        <v/>
      </c>
      <c r="L175" s="31">
        <f>IF(K175&lt;=0,0,IF($A175&lt;=E5,D5,F5))</f>
        <v/>
      </c>
      <c r="M175" s="32">
        <f>IF(K175&lt;=0,0,K175*L175/DayCount)</f>
        <v/>
      </c>
      <c r="N175" s="32">
        <f>IF(K175&lt;=0,0,MIN(K175+M175,IF(G5="InterestOnly",M175,IF(G5="FixedAmount",IF($A175&lt;=E5,H5,I5),IF(OR($A175=1,$A175=E5+1),PMT(L175/DayCount,MAX(TermMonths-$A175+1,1),-K175),IF(N174=0,PMT(L175/DayCount,MAX(TermMonths-$A175+1,1),-K175),N174))))))</f>
        <v/>
      </c>
      <c r="O175" s="32">
        <f>IF(OR(K175&lt;=0,$A175&lt;&gt;J5,J5=0),0,MIN(MAX(0,K5-L5*K175),MAX(0,K175-(N175-M175))))</f>
        <v/>
      </c>
      <c r="P175" s="32">
        <f>IF(K175&lt;=0,0,MIN(K175,(N175-M175)+O175))</f>
        <v/>
      </c>
      <c r="Q175" s="32">
        <f>IF(K175&lt;=0,0,MAX(0,K175-P175))</f>
        <v/>
      </c>
      <c r="R175" s="32">
        <f>IF(OR($A175&gt;TermMonths,C6&lt;&gt;"Y"),0,X174)</f>
        <v/>
      </c>
      <c r="S175" s="31">
        <f>IF(R175&lt;=0,0,IF($A175&lt;=E6,D6,F6))</f>
        <v/>
      </c>
      <c r="T175" s="32">
        <f>IF(R175&lt;=0,0,R175*S175/DayCount)</f>
        <v/>
      </c>
      <c r="U175" s="32">
        <f>IF(R175&lt;=0,0,MIN(R175+T175,IF(G6="InterestOnly",T175,IF(G6="FixedAmount",IF($A175&lt;=E6,H6,I6),IF(OR($A175=1,$A175=E6+1),PMT(S175/DayCount,MAX(TermMonths-$A175+1,1),-R175),IF(U174=0,PMT(S175/DayCount,MAX(TermMonths-$A175+1,1),-R175),U174))))))</f>
        <v/>
      </c>
      <c r="V175" s="32">
        <f>IF(OR(R175&lt;=0,$A175&lt;&gt;J6,J6=0),0,MIN(MAX(0,K6-L6*R175),MAX(0,R175-(U175-T175))))</f>
        <v/>
      </c>
      <c r="W175" s="32">
        <f>IF(R175&lt;=0,0,MIN(R175,(U175-T175)+V175))</f>
        <v/>
      </c>
      <c r="X175" s="32">
        <f>IF(R175&lt;=0,0,MAX(0,R175-W175))</f>
        <v/>
      </c>
      <c r="Y175" s="32">
        <f>IF(OR($A175&gt;TermMonths,C7&lt;&gt;"Y"),0,AE174)</f>
        <v/>
      </c>
      <c r="Z175" s="31">
        <f>IF(Y175&lt;=0,0,IF($A175&lt;=E7,D7,F7))</f>
        <v/>
      </c>
      <c r="AA175" s="32">
        <f>IF(Y175&lt;=0,0,Y175*Z175/DayCount)</f>
        <v/>
      </c>
      <c r="AB175" s="32">
        <f>IF(Y175&lt;=0,0,MIN(Y175+AA175,IF(G7="InterestOnly",AA175,IF(G7="FixedAmount",IF($A175&lt;=E7,H7,I7),IF(OR($A175=1,$A175=E7+1),PMT(Z175/DayCount,MAX(TermMonths-$A175+1,1),-Y175),IF(AB174=0,PMT(Z175/DayCount,MAX(TermMonths-$A175+1,1),-Y175),AB174))))))</f>
        <v/>
      </c>
      <c r="AC175" s="32">
        <f>IF(OR(Y175&lt;=0,$A175&lt;&gt;J7,J7=0),0,MIN(MAX(0,K7-L7*Y175),MAX(0,Y175-(AB175-AA175))))</f>
        <v/>
      </c>
      <c r="AD175" s="32">
        <f>IF(Y175&lt;=0,0,MIN(Y175,(AB175-AA175)+AC175))</f>
        <v/>
      </c>
      <c r="AE175" s="32">
        <f>IF(Y175&lt;=0,0,MAX(0,Y175-AD175))</f>
        <v/>
      </c>
      <c r="AF175" s="32">
        <f>IF(OR($A175&gt;TermMonths,C8&lt;&gt;"Y"),0,AL174)</f>
        <v/>
      </c>
      <c r="AG175" s="31">
        <f>IF(AF175&lt;=0,0,IF($A175&lt;=E8,D8,F8))</f>
        <v/>
      </c>
      <c r="AH175" s="32">
        <f>IF(AF175&lt;=0,0,AF175*AG175/DayCount)</f>
        <v/>
      </c>
      <c r="AI175" s="32">
        <f>IF(AF175&lt;=0,0,MIN(AF175+AH175,IF(G8="InterestOnly",AH175,IF(G8="FixedAmount",IF($A175&lt;=E8,H8,I8),IF(OR($A175=1,$A175=E8+1),PMT(AG175/DayCount,MAX(TermMonths-$A175+1,1),-AF175),IF(AI174=0,PMT(AG175/DayCount,MAX(TermMonths-$A175+1,1),-AF175),AI174))))))</f>
        <v/>
      </c>
      <c r="AJ175" s="32">
        <f>IF(OR(AF175&lt;=0,$A175&lt;&gt;J8,J8=0),0,MIN(MAX(0,K8-L8*AF175),MAX(0,AF175-(AI175-AH175))))</f>
        <v/>
      </c>
      <c r="AK175" s="32">
        <f>IF(AF175&lt;=0,0,MIN(AF175,(AI175-AH175)+AJ175))</f>
        <v/>
      </c>
      <c r="AL175" s="32">
        <f>IF(AF175&lt;=0,0,MAX(0,AF175-AK175))</f>
        <v/>
      </c>
      <c r="AM175" s="32">
        <f>IF(OR($A175&gt;TermMonths,C9&lt;&gt;"Y"),0,AS174)</f>
        <v/>
      </c>
      <c r="AN175" s="31">
        <f>IF(AM175&lt;=0,0,IF($A175&lt;=E9,D9,F9))</f>
        <v/>
      </c>
      <c r="AO175" s="32">
        <f>IF(AM175&lt;=0,0,AM175*AN175/DayCount)</f>
        <v/>
      </c>
      <c r="AP175" s="32">
        <f>IF(AM175&lt;=0,0,MIN(AM175+AO175,IF(G9="InterestOnly",AO175,IF(G9="FixedAmount",IF($A175&lt;=E9,H9,I9),IF(OR($A175=1,$A175=E9+1),PMT(AN175/DayCount,MAX(TermMonths-$A175+1,1),-AM175),IF(AP174=0,PMT(AN175/DayCount,MAX(TermMonths-$A175+1,1),-AM175),AP174))))))</f>
        <v/>
      </c>
      <c r="AQ175" s="32">
        <f>IF(OR(AM175&lt;=0,$A175&lt;&gt;J9,J9=0),0,MIN(MAX(0,K9-L9*AM175),MAX(0,AM175-(AP175-AO175))))</f>
        <v/>
      </c>
      <c r="AR175" s="32">
        <f>IF(AM175&lt;=0,0,MIN(AM175,(AP175-AO175)+AQ175))</f>
        <v/>
      </c>
      <c r="AS175" s="32">
        <f>IF(AM175&lt;=0,0,MAX(0,AM175-AR175))</f>
        <v/>
      </c>
    </row>
    <row r="176">
      <c r="A176" s="33" t="n">
        <v>163</v>
      </c>
      <c r="B176" s="34">
        <f>IF(A176&gt;TermMonths,"",EDATE(StartDate,A176-1))</f>
        <v/>
      </c>
      <c r="C176" s="33">
        <f>IF(B176="","",YEAR(B176))</f>
        <v/>
      </c>
      <c r="D176" s="32">
        <f>IF(OR($A176&gt;TermMonths,C4&lt;&gt;"Y"),0,J175)</f>
        <v/>
      </c>
      <c r="E176" s="31">
        <f>IF(D176&lt;=0,0,IF($A176&lt;=E4,D4,F4))</f>
        <v/>
      </c>
      <c r="F176" s="32">
        <f>IF(D176&lt;=0,0,D176*E176/DayCount)</f>
        <v/>
      </c>
      <c r="G176" s="32">
        <f>IF(D176&lt;=0,0,MIN(D176+F176,IF(G4="InterestOnly",F176,IF(G4="FixedAmount",IF($A176&lt;=E4,H4,I4),IF(OR($A176=1,$A176=E4+1),PMT(E176/DayCount,MAX(TermMonths-$A176+1,1),-D176),IF(G175=0,PMT(E176/DayCount,MAX(TermMonths-$A176+1,1),-D176),G175))))))</f>
        <v/>
      </c>
      <c r="H176" s="32">
        <f>IF(OR(D176&lt;=0,$A176&lt;&gt;J4,J4=0),0,MIN(MAX(0,K4-L4*D176),MAX(0,D176-(G176-F176))))</f>
        <v/>
      </c>
      <c r="I176" s="32">
        <f>IF(D176&lt;=0,0,MIN(D176,(G176-F176)+H176))</f>
        <v/>
      </c>
      <c r="J176" s="32">
        <f>IF(D176&lt;=0,0,MAX(0,D176-I176))</f>
        <v/>
      </c>
      <c r="K176" s="32">
        <f>IF(OR($A176&gt;TermMonths,C5&lt;&gt;"Y"),0,Q175)</f>
        <v/>
      </c>
      <c r="L176" s="31">
        <f>IF(K176&lt;=0,0,IF($A176&lt;=E5,D5,F5))</f>
        <v/>
      </c>
      <c r="M176" s="32">
        <f>IF(K176&lt;=0,0,K176*L176/DayCount)</f>
        <v/>
      </c>
      <c r="N176" s="32">
        <f>IF(K176&lt;=0,0,MIN(K176+M176,IF(G5="InterestOnly",M176,IF(G5="FixedAmount",IF($A176&lt;=E5,H5,I5),IF(OR($A176=1,$A176=E5+1),PMT(L176/DayCount,MAX(TermMonths-$A176+1,1),-K176),IF(N175=0,PMT(L176/DayCount,MAX(TermMonths-$A176+1,1),-K176),N175))))))</f>
        <v/>
      </c>
      <c r="O176" s="32">
        <f>IF(OR(K176&lt;=0,$A176&lt;&gt;J5,J5=0),0,MIN(MAX(0,K5-L5*K176),MAX(0,K176-(N176-M176))))</f>
        <v/>
      </c>
      <c r="P176" s="32">
        <f>IF(K176&lt;=0,0,MIN(K176,(N176-M176)+O176))</f>
        <v/>
      </c>
      <c r="Q176" s="32">
        <f>IF(K176&lt;=0,0,MAX(0,K176-P176))</f>
        <v/>
      </c>
      <c r="R176" s="32">
        <f>IF(OR($A176&gt;TermMonths,C6&lt;&gt;"Y"),0,X175)</f>
        <v/>
      </c>
      <c r="S176" s="31">
        <f>IF(R176&lt;=0,0,IF($A176&lt;=E6,D6,F6))</f>
        <v/>
      </c>
      <c r="T176" s="32">
        <f>IF(R176&lt;=0,0,R176*S176/DayCount)</f>
        <v/>
      </c>
      <c r="U176" s="32">
        <f>IF(R176&lt;=0,0,MIN(R176+T176,IF(G6="InterestOnly",T176,IF(G6="FixedAmount",IF($A176&lt;=E6,H6,I6),IF(OR($A176=1,$A176=E6+1),PMT(S176/DayCount,MAX(TermMonths-$A176+1,1),-R176),IF(U175=0,PMT(S176/DayCount,MAX(TermMonths-$A176+1,1),-R176),U175))))))</f>
        <v/>
      </c>
      <c r="V176" s="32">
        <f>IF(OR(R176&lt;=0,$A176&lt;&gt;J6,J6=0),0,MIN(MAX(0,K6-L6*R176),MAX(0,R176-(U176-T176))))</f>
        <v/>
      </c>
      <c r="W176" s="32">
        <f>IF(R176&lt;=0,0,MIN(R176,(U176-T176)+V176))</f>
        <v/>
      </c>
      <c r="X176" s="32">
        <f>IF(R176&lt;=0,0,MAX(0,R176-W176))</f>
        <v/>
      </c>
      <c r="Y176" s="32">
        <f>IF(OR($A176&gt;TermMonths,C7&lt;&gt;"Y"),0,AE175)</f>
        <v/>
      </c>
      <c r="Z176" s="31">
        <f>IF(Y176&lt;=0,0,IF($A176&lt;=E7,D7,F7))</f>
        <v/>
      </c>
      <c r="AA176" s="32">
        <f>IF(Y176&lt;=0,0,Y176*Z176/DayCount)</f>
        <v/>
      </c>
      <c r="AB176" s="32">
        <f>IF(Y176&lt;=0,0,MIN(Y176+AA176,IF(G7="InterestOnly",AA176,IF(G7="FixedAmount",IF($A176&lt;=E7,H7,I7),IF(OR($A176=1,$A176=E7+1),PMT(Z176/DayCount,MAX(TermMonths-$A176+1,1),-Y176),IF(AB175=0,PMT(Z176/DayCount,MAX(TermMonths-$A176+1,1),-Y176),AB175))))))</f>
        <v/>
      </c>
      <c r="AC176" s="32">
        <f>IF(OR(Y176&lt;=0,$A176&lt;&gt;J7,J7=0),0,MIN(MAX(0,K7-L7*Y176),MAX(0,Y176-(AB176-AA176))))</f>
        <v/>
      </c>
      <c r="AD176" s="32">
        <f>IF(Y176&lt;=0,0,MIN(Y176,(AB176-AA176)+AC176))</f>
        <v/>
      </c>
      <c r="AE176" s="32">
        <f>IF(Y176&lt;=0,0,MAX(0,Y176-AD176))</f>
        <v/>
      </c>
      <c r="AF176" s="32">
        <f>IF(OR($A176&gt;TermMonths,C8&lt;&gt;"Y"),0,AL175)</f>
        <v/>
      </c>
      <c r="AG176" s="31">
        <f>IF(AF176&lt;=0,0,IF($A176&lt;=E8,D8,F8))</f>
        <v/>
      </c>
      <c r="AH176" s="32">
        <f>IF(AF176&lt;=0,0,AF176*AG176/DayCount)</f>
        <v/>
      </c>
      <c r="AI176" s="32">
        <f>IF(AF176&lt;=0,0,MIN(AF176+AH176,IF(G8="InterestOnly",AH176,IF(G8="FixedAmount",IF($A176&lt;=E8,H8,I8),IF(OR($A176=1,$A176=E8+1),PMT(AG176/DayCount,MAX(TermMonths-$A176+1,1),-AF176),IF(AI175=0,PMT(AG176/DayCount,MAX(TermMonths-$A176+1,1),-AF176),AI175))))))</f>
        <v/>
      </c>
      <c r="AJ176" s="32">
        <f>IF(OR(AF176&lt;=0,$A176&lt;&gt;J8,J8=0),0,MIN(MAX(0,K8-L8*AF176),MAX(0,AF176-(AI176-AH176))))</f>
        <v/>
      </c>
      <c r="AK176" s="32">
        <f>IF(AF176&lt;=0,0,MIN(AF176,(AI176-AH176)+AJ176))</f>
        <v/>
      </c>
      <c r="AL176" s="32">
        <f>IF(AF176&lt;=0,0,MAX(0,AF176-AK176))</f>
        <v/>
      </c>
      <c r="AM176" s="32">
        <f>IF(OR($A176&gt;TermMonths,C9&lt;&gt;"Y"),0,AS175)</f>
        <v/>
      </c>
      <c r="AN176" s="31">
        <f>IF(AM176&lt;=0,0,IF($A176&lt;=E9,D9,F9))</f>
        <v/>
      </c>
      <c r="AO176" s="32">
        <f>IF(AM176&lt;=0,0,AM176*AN176/DayCount)</f>
        <v/>
      </c>
      <c r="AP176" s="32">
        <f>IF(AM176&lt;=0,0,MIN(AM176+AO176,IF(G9="InterestOnly",AO176,IF(G9="FixedAmount",IF($A176&lt;=E9,H9,I9),IF(OR($A176=1,$A176=E9+1),PMT(AN176/DayCount,MAX(TermMonths-$A176+1,1),-AM176),IF(AP175=0,PMT(AN176/DayCount,MAX(TermMonths-$A176+1,1),-AM176),AP175))))))</f>
        <v/>
      </c>
      <c r="AQ176" s="32">
        <f>IF(OR(AM176&lt;=0,$A176&lt;&gt;J9,J9=0),0,MIN(MAX(0,K9-L9*AM176),MAX(0,AM176-(AP176-AO176))))</f>
        <v/>
      </c>
      <c r="AR176" s="32">
        <f>IF(AM176&lt;=0,0,MIN(AM176,(AP176-AO176)+AQ176))</f>
        <v/>
      </c>
      <c r="AS176" s="32">
        <f>IF(AM176&lt;=0,0,MAX(0,AM176-AR176))</f>
        <v/>
      </c>
    </row>
    <row r="177">
      <c r="A177" s="33" t="n">
        <v>164</v>
      </c>
      <c r="B177" s="34">
        <f>IF(A177&gt;TermMonths,"",EDATE(StartDate,A177-1))</f>
        <v/>
      </c>
      <c r="C177" s="33">
        <f>IF(B177="","",YEAR(B177))</f>
        <v/>
      </c>
      <c r="D177" s="32">
        <f>IF(OR($A177&gt;TermMonths,C4&lt;&gt;"Y"),0,J176)</f>
        <v/>
      </c>
      <c r="E177" s="31">
        <f>IF(D177&lt;=0,0,IF($A177&lt;=E4,D4,F4))</f>
        <v/>
      </c>
      <c r="F177" s="32">
        <f>IF(D177&lt;=0,0,D177*E177/DayCount)</f>
        <v/>
      </c>
      <c r="G177" s="32">
        <f>IF(D177&lt;=0,0,MIN(D177+F177,IF(G4="InterestOnly",F177,IF(G4="FixedAmount",IF($A177&lt;=E4,H4,I4),IF(OR($A177=1,$A177=E4+1),PMT(E177/DayCount,MAX(TermMonths-$A177+1,1),-D177),IF(G176=0,PMT(E177/DayCount,MAX(TermMonths-$A177+1,1),-D177),G176))))))</f>
        <v/>
      </c>
      <c r="H177" s="32">
        <f>IF(OR(D177&lt;=0,$A177&lt;&gt;J4,J4=0),0,MIN(MAX(0,K4-L4*D177),MAX(0,D177-(G177-F177))))</f>
        <v/>
      </c>
      <c r="I177" s="32">
        <f>IF(D177&lt;=0,0,MIN(D177,(G177-F177)+H177))</f>
        <v/>
      </c>
      <c r="J177" s="32">
        <f>IF(D177&lt;=0,0,MAX(0,D177-I177))</f>
        <v/>
      </c>
      <c r="K177" s="32">
        <f>IF(OR($A177&gt;TermMonths,C5&lt;&gt;"Y"),0,Q176)</f>
        <v/>
      </c>
      <c r="L177" s="31">
        <f>IF(K177&lt;=0,0,IF($A177&lt;=E5,D5,F5))</f>
        <v/>
      </c>
      <c r="M177" s="32">
        <f>IF(K177&lt;=0,0,K177*L177/DayCount)</f>
        <v/>
      </c>
      <c r="N177" s="32">
        <f>IF(K177&lt;=0,0,MIN(K177+M177,IF(G5="InterestOnly",M177,IF(G5="FixedAmount",IF($A177&lt;=E5,H5,I5),IF(OR($A177=1,$A177=E5+1),PMT(L177/DayCount,MAX(TermMonths-$A177+1,1),-K177),IF(N176=0,PMT(L177/DayCount,MAX(TermMonths-$A177+1,1),-K177),N176))))))</f>
        <v/>
      </c>
      <c r="O177" s="32">
        <f>IF(OR(K177&lt;=0,$A177&lt;&gt;J5,J5=0),0,MIN(MAX(0,K5-L5*K177),MAX(0,K177-(N177-M177))))</f>
        <v/>
      </c>
      <c r="P177" s="32">
        <f>IF(K177&lt;=0,0,MIN(K177,(N177-M177)+O177))</f>
        <v/>
      </c>
      <c r="Q177" s="32">
        <f>IF(K177&lt;=0,0,MAX(0,K177-P177))</f>
        <v/>
      </c>
      <c r="R177" s="32">
        <f>IF(OR($A177&gt;TermMonths,C6&lt;&gt;"Y"),0,X176)</f>
        <v/>
      </c>
      <c r="S177" s="31">
        <f>IF(R177&lt;=0,0,IF($A177&lt;=E6,D6,F6))</f>
        <v/>
      </c>
      <c r="T177" s="32">
        <f>IF(R177&lt;=0,0,R177*S177/DayCount)</f>
        <v/>
      </c>
      <c r="U177" s="32">
        <f>IF(R177&lt;=0,0,MIN(R177+T177,IF(G6="InterestOnly",T177,IF(G6="FixedAmount",IF($A177&lt;=E6,H6,I6),IF(OR($A177=1,$A177=E6+1),PMT(S177/DayCount,MAX(TermMonths-$A177+1,1),-R177),IF(U176=0,PMT(S177/DayCount,MAX(TermMonths-$A177+1,1),-R177),U176))))))</f>
        <v/>
      </c>
      <c r="V177" s="32">
        <f>IF(OR(R177&lt;=0,$A177&lt;&gt;J6,J6=0),0,MIN(MAX(0,K6-L6*R177),MAX(0,R177-(U177-T177))))</f>
        <v/>
      </c>
      <c r="W177" s="32">
        <f>IF(R177&lt;=0,0,MIN(R177,(U177-T177)+V177))</f>
        <v/>
      </c>
      <c r="X177" s="32">
        <f>IF(R177&lt;=0,0,MAX(0,R177-W177))</f>
        <v/>
      </c>
      <c r="Y177" s="32">
        <f>IF(OR($A177&gt;TermMonths,C7&lt;&gt;"Y"),0,AE176)</f>
        <v/>
      </c>
      <c r="Z177" s="31">
        <f>IF(Y177&lt;=0,0,IF($A177&lt;=E7,D7,F7))</f>
        <v/>
      </c>
      <c r="AA177" s="32">
        <f>IF(Y177&lt;=0,0,Y177*Z177/DayCount)</f>
        <v/>
      </c>
      <c r="AB177" s="32">
        <f>IF(Y177&lt;=0,0,MIN(Y177+AA177,IF(G7="InterestOnly",AA177,IF(G7="FixedAmount",IF($A177&lt;=E7,H7,I7),IF(OR($A177=1,$A177=E7+1),PMT(Z177/DayCount,MAX(TermMonths-$A177+1,1),-Y177),IF(AB176=0,PMT(Z177/DayCount,MAX(TermMonths-$A177+1,1),-Y177),AB176))))))</f>
        <v/>
      </c>
      <c r="AC177" s="32">
        <f>IF(OR(Y177&lt;=0,$A177&lt;&gt;J7,J7=0),0,MIN(MAX(0,K7-L7*Y177),MAX(0,Y177-(AB177-AA177))))</f>
        <v/>
      </c>
      <c r="AD177" s="32">
        <f>IF(Y177&lt;=0,0,MIN(Y177,(AB177-AA177)+AC177))</f>
        <v/>
      </c>
      <c r="AE177" s="32">
        <f>IF(Y177&lt;=0,0,MAX(0,Y177-AD177))</f>
        <v/>
      </c>
      <c r="AF177" s="32">
        <f>IF(OR($A177&gt;TermMonths,C8&lt;&gt;"Y"),0,AL176)</f>
        <v/>
      </c>
      <c r="AG177" s="31">
        <f>IF(AF177&lt;=0,0,IF($A177&lt;=E8,D8,F8))</f>
        <v/>
      </c>
      <c r="AH177" s="32">
        <f>IF(AF177&lt;=0,0,AF177*AG177/DayCount)</f>
        <v/>
      </c>
      <c r="AI177" s="32">
        <f>IF(AF177&lt;=0,0,MIN(AF177+AH177,IF(G8="InterestOnly",AH177,IF(G8="FixedAmount",IF($A177&lt;=E8,H8,I8),IF(OR($A177=1,$A177=E8+1),PMT(AG177/DayCount,MAX(TermMonths-$A177+1,1),-AF177),IF(AI176=0,PMT(AG177/DayCount,MAX(TermMonths-$A177+1,1),-AF177),AI176))))))</f>
        <v/>
      </c>
      <c r="AJ177" s="32">
        <f>IF(OR(AF177&lt;=0,$A177&lt;&gt;J8,J8=0),0,MIN(MAX(0,K8-L8*AF177),MAX(0,AF177-(AI177-AH177))))</f>
        <v/>
      </c>
      <c r="AK177" s="32">
        <f>IF(AF177&lt;=0,0,MIN(AF177,(AI177-AH177)+AJ177))</f>
        <v/>
      </c>
      <c r="AL177" s="32">
        <f>IF(AF177&lt;=0,0,MAX(0,AF177-AK177))</f>
        <v/>
      </c>
      <c r="AM177" s="32">
        <f>IF(OR($A177&gt;TermMonths,C9&lt;&gt;"Y"),0,AS176)</f>
        <v/>
      </c>
      <c r="AN177" s="31">
        <f>IF(AM177&lt;=0,0,IF($A177&lt;=E9,D9,F9))</f>
        <v/>
      </c>
      <c r="AO177" s="32">
        <f>IF(AM177&lt;=0,0,AM177*AN177/DayCount)</f>
        <v/>
      </c>
      <c r="AP177" s="32">
        <f>IF(AM177&lt;=0,0,MIN(AM177+AO177,IF(G9="InterestOnly",AO177,IF(G9="FixedAmount",IF($A177&lt;=E9,H9,I9),IF(OR($A177=1,$A177=E9+1),PMT(AN177/DayCount,MAX(TermMonths-$A177+1,1),-AM177),IF(AP176=0,PMT(AN177/DayCount,MAX(TermMonths-$A177+1,1),-AM177),AP176))))))</f>
        <v/>
      </c>
      <c r="AQ177" s="32">
        <f>IF(OR(AM177&lt;=0,$A177&lt;&gt;J9,J9=0),0,MIN(MAX(0,K9-L9*AM177),MAX(0,AM177-(AP177-AO177))))</f>
        <v/>
      </c>
      <c r="AR177" s="32">
        <f>IF(AM177&lt;=0,0,MIN(AM177,(AP177-AO177)+AQ177))</f>
        <v/>
      </c>
      <c r="AS177" s="32">
        <f>IF(AM177&lt;=0,0,MAX(0,AM177-AR177))</f>
        <v/>
      </c>
    </row>
    <row r="178">
      <c r="A178" s="33" t="n">
        <v>165</v>
      </c>
      <c r="B178" s="34">
        <f>IF(A178&gt;TermMonths,"",EDATE(StartDate,A178-1))</f>
        <v/>
      </c>
      <c r="C178" s="33">
        <f>IF(B178="","",YEAR(B178))</f>
        <v/>
      </c>
      <c r="D178" s="32">
        <f>IF(OR($A178&gt;TermMonths,C4&lt;&gt;"Y"),0,J177)</f>
        <v/>
      </c>
      <c r="E178" s="31">
        <f>IF(D178&lt;=0,0,IF($A178&lt;=E4,D4,F4))</f>
        <v/>
      </c>
      <c r="F178" s="32">
        <f>IF(D178&lt;=0,0,D178*E178/DayCount)</f>
        <v/>
      </c>
      <c r="G178" s="32">
        <f>IF(D178&lt;=0,0,MIN(D178+F178,IF(G4="InterestOnly",F178,IF(G4="FixedAmount",IF($A178&lt;=E4,H4,I4),IF(OR($A178=1,$A178=E4+1),PMT(E178/DayCount,MAX(TermMonths-$A178+1,1),-D178),IF(G177=0,PMT(E178/DayCount,MAX(TermMonths-$A178+1,1),-D178),G177))))))</f>
        <v/>
      </c>
      <c r="H178" s="32">
        <f>IF(OR(D178&lt;=0,$A178&lt;&gt;J4,J4=0),0,MIN(MAX(0,K4-L4*D178),MAX(0,D178-(G178-F178))))</f>
        <v/>
      </c>
      <c r="I178" s="32">
        <f>IF(D178&lt;=0,0,MIN(D178,(G178-F178)+H178))</f>
        <v/>
      </c>
      <c r="J178" s="32">
        <f>IF(D178&lt;=0,0,MAX(0,D178-I178))</f>
        <v/>
      </c>
      <c r="K178" s="32">
        <f>IF(OR($A178&gt;TermMonths,C5&lt;&gt;"Y"),0,Q177)</f>
        <v/>
      </c>
      <c r="L178" s="31">
        <f>IF(K178&lt;=0,0,IF($A178&lt;=E5,D5,F5))</f>
        <v/>
      </c>
      <c r="M178" s="32">
        <f>IF(K178&lt;=0,0,K178*L178/DayCount)</f>
        <v/>
      </c>
      <c r="N178" s="32">
        <f>IF(K178&lt;=0,0,MIN(K178+M178,IF(G5="InterestOnly",M178,IF(G5="FixedAmount",IF($A178&lt;=E5,H5,I5),IF(OR($A178=1,$A178=E5+1),PMT(L178/DayCount,MAX(TermMonths-$A178+1,1),-K178),IF(N177=0,PMT(L178/DayCount,MAX(TermMonths-$A178+1,1),-K178),N177))))))</f>
        <v/>
      </c>
      <c r="O178" s="32">
        <f>IF(OR(K178&lt;=0,$A178&lt;&gt;J5,J5=0),0,MIN(MAX(0,K5-L5*K178),MAX(0,K178-(N178-M178))))</f>
        <v/>
      </c>
      <c r="P178" s="32">
        <f>IF(K178&lt;=0,0,MIN(K178,(N178-M178)+O178))</f>
        <v/>
      </c>
      <c r="Q178" s="32">
        <f>IF(K178&lt;=0,0,MAX(0,K178-P178))</f>
        <v/>
      </c>
      <c r="R178" s="32">
        <f>IF(OR($A178&gt;TermMonths,C6&lt;&gt;"Y"),0,X177)</f>
        <v/>
      </c>
      <c r="S178" s="31">
        <f>IF(R178&lt;=0,0,IF($A178&lt;=E6,D6,F6))</f>
        <v/>
      </c>
      <c r="T178" s="32">
        <f>IF(R178&lt;=0,0,R178*S178/DayCount)</f>
        <v/>
      </c>
      <c r="U178" s="32">
        <f>IF(R178&lt;=0,0,MIN(R178+T178,IF(G6="InterestOnly",T178,IF(G6="FixedAmount",IF($A178&lt;=E6,H6,I6),IF(OR($A178=1,$A178=E6+1),PMT(S178/DayCount,MAX(TermMonths-$A178+1,1),-R178),IF(U177=0,PMT(S178/DayCount,MAX(TermMonths-$A178+1,1),-R178),U177))))))</f>
        <v/>
      </c>
      <c r="V178" s="32">
        <f>IF(OR(R178&lt;=0,$A178&lt;&gt;J6,J6=0),0,MIN(MAX(0,K6-L6*R178),MAX(0,R178-(U178-T178))))</f>
        <v/>
      </c>
      <c r="W178" s="32">
        <f>IF(R178&lt;=0,0,MIN(R178,(U178-T178)+V178))</f>
        <v/>
      </c>
      <c r="X178" s="32">
        <f>IF(R178&lt;=0,0,MAX(0,R178-W178))</f>
        <v/>
      </c>
      <c r="Y178" s="32">
        <f>IF(OR($A178&gt;TermMonths,C7&lt;&gt;"Y"),0,AE177)</f>
        <v/>
      </c>
      <c r="Z178" s="31">
        <f>IF(Y178&lt;=0,0,IF($A178&lt;=E7,D7,F7))</f>
        <v/>
      </c>
      <c r="AA178" s="32">
        <f>IF(Y178&lt;=0,0,Y178*Z178/DayCount)</f>
        <v/>
      </c>
      <c r="AB178" s="32">
        <f>IF(Y178&lt;=0,0,MIN(Y178+AA178,IF(G7="InterestOnly",AA178,IF(G7="FixedAmount",IF($A178&lt;=E7,H7,I7),IF(OR($A178=1,$A178=E7+1),PMT(Z178/DayCount,MAX(TermMonths-$A178+1,1),-Y178),IF(AB177=0,PMT(Z178/DayCount,MAX(TermMonths-$A178+1,1),-Y178),AB177))))))</f>
        <v/>
      </c>
      <c r="AC178" s="32">
        <f>IF(OR(Y178&lt;=0,$A178&lt;&gt;J7,J7=0),0,MIN(MAX(0,K7-L7*Y178),MAX(0,Y178-(AB178-AA178))))</f>
        <v/>
      </c>
      <c r="AD178" s="32">
        <f>IF(Y178&lt;=0,0,MIN(Y178,(AB178-AA178)+AC178))</f>
        <v/>
      </c>
      <c r="AE178" s="32">
        <f>IF(Y178&lt;=0,0,MAX(0,Y178-AD178))</f>
        <v/>
      </c>
      <c r="AF178" s="32">
        <f>IF(OR($A178&gt;TermMonths,C8&lt;&gt;"Y"),0,AL177)</f>
        <v/>
      </c>
      <c r="AG178" s="31">
        <f>IF(AF178&lt;=0,0,IF($A178&lt;=E8,D8,F8))</f>
        <v/>
      </c>
      <c r="AH178" s="32">
        <f>IF(AF178&lt;=0,0,AF178*AG178/DayCount)</f>
        <v/>
      </c>
      <c r="AI178" s="32">
        <f>IF(AF178&lt;=0,0,MIN(AF178+AH178,IF(G8="InterestOnly",AH178,IF(G8="FixedAmount",IF($A178&lt;=E8,H8,I8),IF(OR($A178=1,$A178=E8+1),PMT(AG178/DayCount,MAX(TermMonths-$A178+1,1),-AF178),IF(AI177=0,PMT(AG178/DayCount,MAX(TermMonths-$A178+1,1),-AF178),AI177))))))</f>
        <v/>
      </c>
      <c r="AJ178" s="32">
        <f>IF(OR(AF178&lt;=0,$A178&lt;&gt;J8,J8=0),0,MIN(MAX(0,K8-L8*AF178),MAX(0,AF178-(AI178-AH178))))</f>
        <v/>
      </c>
      <c r="AK178" s="32">
        <f>IF(AF178&lt;=0,0,MIN(AF178,(AI178-AH178)+AJ178))</f>
        <v/>
      </c>
      <c r="AL178" s="32">
        <f>IF(AF178&lt;=0,0,MAX(0,AF178-AK178))</f>
        <v/>
      </c>
      <c r="AM178" s="32">
        <f>IF(OR($A178&gt;TermMonths,C9&lt;&gt;"Y"),0,AS177)</f>
        <v/>
      </c>
      <c r="AN178" s="31">
        <f>IF(AM178&lt;=0,0,IF($A178&lt;=E9,D9,F9))</f>
        <v/>
      </c>
      <c r="AO178" s="32">
        <f>IF(AM178&lt;=0,0,AM178*AN178/DayCount)</f>
        <v/>
      </c>
      <c r="AP178" s="32">
        <f>IF(AM178&lt;=0,0,MIN(AM178+AO178,IF(G9="InterestOnly",AO178,IF(G9="FixedAmount",IF($A178&lt;=E9,H9,I9),IF(OR($A178=1,$A178=E9+1),PMT(AN178/DayCount,MAX(TermMonths-$A178+1,1),-AM178),IF(AP177=0,PMT(AN178/DayCount,MAX(TermMonths-$A178+1,1),-AM178),AP177))))))</f>
        <v/>
      </c>
      <c r="AQ178" s="32">
        <f>IF(OR(AM178&lt;=0,$A178&lt;&gt;J9,J9=0),0,MIN(MAX(0,K9-L9*AM178),MAX(0,AM178-(AP178-AO178))))</f>
        <v/>
      </c>
      <c r="AR178" s="32">
        <f>IF(AM178&lt;=0,0,MIN(AM178,(AP178-AO178)+AQ178))</f>
        <v/>
      </c>
      <c r="AS178" s="32">
        <f>IF(AM178&lt;=0,0,MAX(0,AM178-AR178))</f>
        <v/>
      </c>
    </row>
    <row r="179">
      <c r="A179" s="33" t="n">
        <v>166</v>
      </c>
      <c r="B179" s="34">
        <f>IF(A179&gt;TermMonths,"",EDATE(StartDate,A179-1))</f>
        <v/>
      </c>
      <c r="C179" s="33">
        <f>IF(B179="","",YEAR(B179))</f>
        <v/>
      </c>
      <c r="D179" s="32">
        <f>IF(OR($A179&gt;TermMonths,C4&lt;&gt;"Y"),0,J178)</f>
        <v/>
      </c>
      <c r="E179" s="31">
        <f>IF(D179&lt;=0,0,IF($A179&lt;=E4,D4,F4))</f>
        <v/>
      </c>
      <c r="F179" s="32">
        <f>IF(D179&lt;=0,0,D179*E179/DayCount)</f>
        <v/>
      </c>
      <c r="G179" s="32">
        <f>IF(D179&lt;=0,0,MIN(D179+F179,IF(G4="InterestOnly",F179,IF(G4="FixedAmount",IF($A179&lt;=E4,H4,I4),IF(OR($A179=1,$A179=E4+1),PMT(E179/DayCount,MAX(TermMonths-$A179+1,1),-D179),IF(G178=0,PMT(E179/DayCount,MAX(TermMonths-$A179+1,1),-D179),G178))))))</f>
        <v/>
      </c>
      <c r="H179" s="32">
        <f>IF(OR(D179&lt;=0,$A179&lt;&gt;J4,J4=0),0,MIN(MAX(0,K4-L4*D179),MAX(0,D179-(G179-F179))))</f>
        <v/>
      </c>
      <c r="I179" s="32">
        <f>IF(D179&lt;=0,0,MIN(D179,(G179-F179)+H179))</f>
        <v/>
      </c>
      <c r="J179" s="32">
        <f>IF(D179&lt;=0,0,MAX(0,D179-I179))</f>
        <v/>
      </c>
      <c r="K179" s="32">
        <f>IF(OR($A179&gt;TermMonths,C5&lt;&gt;"Y"),0,Q178)</f>
        <v/>
      </c>
      <c r="L179" s="31">
        <f>IF(K179&lt;=0,0,IF($A179&lt;=E5,D5,F5))</f>
        <v/>
      </c>
      <c r="M179" s="32">
        <f>IF(K179&lt;=0,0,K179*L179/DayCount)</f>
        <v/>
      </c>
      <c r="N179" s="32">
        <f>IF(K179&lt;=0,0,MIN(K179+M179,IF(G5="InterestOnly",M179,IF(G5="FixedAmount",IF($A179&lt;=E5,H5,I5),IF(OR($A179=1,$A179=E5+1),PMT(L179/DayCount,MAX(TermMonths-$A179+1,1),-K179),IF(N178=0,PMT(L179/DayCount,MAX(TermMonths-$A179+1,1),-K179),N178))))))</f>
        <v/>
      </c>
      <c r="O179" s="32">
        <f>IF(OR(K179&lt;=0,$A179&lt;&gt;J5,J5=0),0,MIN(MAX(0,K5-L5*K179),MAX(0,K179-(N179-M179))))</f>
        <v/>
      </c>
      <c r="P179" s="32">
        <f>IF(K179&lt;=0,0,MIN(K179,(N179-M179)+O179))</f>
        <v/>
      </c>
      <c r="Q179" s="32">
        <f>IF(K179&lt;=0,0,MAX(0,K179-P179))</f>
        <v/>
      </c>
      <c r="R179" s="32">
        <f>IF(OR($A179&gt;TermMonths,C6&lt;&gt;"Y"),0,X178)</f>
        <v/>
      </c>
      <c r="S179" s="31">
        <f>IF(R179&lt;=0,0,IF($A179&lt;=E6,D6,F6))</f>
        <v/>
      </c>
      <c r="T179" s="32">
        <f>IF(R179&lt;=0,0,R179*S179/DayCount)</f>
        <v/>
      </c>
      <c r="U179" s="32">
        <f>IF(R179&lt;=0,0,MIN(R179+T179,IF(G6="InterestOnly",T179,IF(G6="FixedAmount",IF($A179&lt;=E6,H6,I6),IF(OR($A179=1,$A179=E6+1),PMT(S179/DayCount,MAX(TermMonths-$A179+1,1),-R179),IF(U178=0,PMT(S179/DayCount,MAX(TermMonths-$A179+1,1),-R179),U178))))))</f>
        <v/>
      </c>
      <c r="V179" s="32">
        <f>IF(OR(R179&lt;=0,$A179&lt;&gt;J6,J6=0),0,MIN(MAX(0,K6-L6*R179),MAX(0,R179-(U179-T179))))</f>
        <v/>
      </c>
      <c r="W179" s="32">
        <f>IF(R179&lt;=0,0,MIN(R179,(U179-T179)+V179))</f>
        <v/>
      </c>
      <c r="X179" s="32">
        <f>IF(R179&lt;=0,0,MAX(0,R179-W179))</f>
        <v/>
      </c>
      <c r="Y179" s="32">
        <f>IF(OR($A179&gt;TermMonths,C7&lt;&gt;"Y"),0,AE178)</f>
        <v/>
      </c>
      <c r="Z179" s="31">
        <f>IF(Y179&lt;=0,0,IF($A179&lt;=E7,D7,F7))</f>
        <v/>
      </c>
      <c r="AA179" s="32">
        <f>IF(Y179&lt;=0,0,Y179*Z179/DayCount)</f>
        <v/>
      </c>
      <c r="AB179" s="32">
        <f>IF(Y179&lt;=0,0,MIN(Y179+AA179,IF(G7="InterestOnly",AA179,IF(G7="FixedAmount",IF($A179&lt;=E7,H7,I7),IF(OR($A179=1,$A179=E7+1),PMT(Z179/DayCount,MAX(TermMonths-$A179+1,1),-Y179),IF(AB178=0,PMT(Z179/DayCount,MAX(TermMonths-$A179+1,1),-Y179),AB178))))))</f>
        <v/>
      </c>
      <c r="AC179" s="32">
        <f>IF(OR(Y179&lt;=0,$A179&lt;&gt;J7,J7=0),0,MIN(MAX(0,K7-L7*Y179),MAX(0,Y179-(AB179-AA179))))</f>
        <v/>
      </c>
      <c r="AD179" s="32">
        <f>IF(Y179&lt;=0,0,MIN(Y179,(AB179-AA179)+AC179))</f>
        <v/>
      </c>
      <c r="AE179" s="32">
        <f>IF(Y179&lt;=0,0,MAX(0,Y179-AD179))</f>
        <v/>
      </c>
      <c r="AF179" s="32">
        <f>IF(OR($A179&gt;TermMonths,C8&lt;&gt;"Y"),0,AL178)</f>
        <v/>
      </c>
      <c r="AG179" s="31">
        <f>IF(AF179&lt;=0,0,IF($A179&lt;=E8,D8,F8))</f>
        <v/>
      </c>
      <c r="AH179" s="32">
        <f>IF(AF179&lt;=0,0,AF179*AG179/DayCount)</f>
        <v/>
      </c>
      <c r="AI179" s="32">
        <f>IF(AF179&lt;=0,0,MIN(AF179+AH179,IF(G8="InterestOnly",AH179,IF(G8="FixedAmount",IF($A179&lt;=E8,H8,I8),IF(OR($A179=1,$A179=E8+1),PMT(AG179/DayCount,MAX(TermMonths-$A179+1,1),-AF179),IF(AI178=0,PMT(AG179/DayCount,MAX(TermMonths-$A179+1,1),-AF179),AI178))))))</f>
        <v/>
      </c>
      <c r="AJ179" s="32">
        <f>IF(OR(AF179&lt;=0,$A179&lt;&gt;J8,J8=0),0,MIN(MAX(0,K8-L8*AF179),MAX(0,AF179-(AI179-AH179))))</f>
        <v/>
      </c>
      <c r="AK179" s="32">
        <f>IF(AF179&lt;=0,0,MIN(AF179,(AI179-AH179)+AJ179))</f>
        <v/>
      </c>
      <c r="AL179" s="32">
        <f>IF(AF179&lt;=0,0,MAX(0,AF179-AK179))</f>
        <v/>
      </c>
      <c r="AM179" s="32">
        <f>IF(OR($A179&gt;TermMonths,C9&lt;&gt;"Y"),0,AS178)</f>
        <v/>
      </c>
      <c r="AN179" s="31">
        <f>IF(AM179&lt;=0,0,IF($A179&lt;=E9,D9,F9))</f>
        <v/>
      </c>
      <c r="AO179" s="32">
        <f>IF(AM179&lt;=0,0,AM179*AN179/DayCount)</f>
        <v/>
      </c>
      <c r="AP179" s="32">
        <f>IF(AM179&lt;=0,0,MIN(AM179+AO179,IF(G9="InterestOnly",AO179,IF(G9="FixedAmount",IF($A179&lt;=E9,H9,I9),IF(OR($A179=1,$A179=E9+1),PMT(AN179/DayCount,MAX(TermMonths-$A179+1,1),-AM179),IF(AP178=0,PMT(AN179/DayCount,MAX(TermMonths-$A179+1,1),-AM179),AP178))))))</f>
        <v/>
      </c>
      <c r="AQ179" s="32">
        <f>IF(OR(AM179&lt;=0,$A179&lt;&gt;J9,J9=0),0,MIN(MAX(0,K9-L9*AM179),MAX(0,AM179-(AP179-AO179))))</f>
        <v/>
      </c>
      <c r="AR179" s="32">
        <f>IF(AM179&lt;=0,0,MIN(AM179,(AP179-AO179)+AQ179))</f>
        <v/>
      </c>
      <c r="AS179" s="32">
        <f>IF(AM179&lt;=0,0,MAX(0,AM179-AR179))</f>
        <v/>
      </c>
    </row>
    <row r="180">
      <c r="A180" s="33" t="n">
        <v>167</v>
      </c>
      <c r="B180" s="34">
        <f>IF(A180&gt;TermMonths,"",EDATE(StartDate,A180-1))</f>
        <v/>
      </c>
      <c r="C180" s="33">
        <f>IF(B180="","",YEAR(B180))</f>
        <v/>
      </c>
      <c r="D180" s="32">
        <f>IF(OR($A180&gt;TermMonths,C4&lt;&gt;"Y"),0,J179)</f>
        <v/>
      </c>
      <c r="E180" s="31">
        <f>IF(D180&lt;=0,0,IF($A180&lt;=E4,D4,F4))</f>
        <v/>
      </c>
      <c r="F180" s="32">
        <f>IF(D180&lt;=0,0,D180*E180/DayCount)</f>
        <v/>
      </c>
      <c r="G180" s="32">
        <f>IF(D180&lt;=0,0,MIN(D180+F180,IF(G4="InterestOnly",F180,IF(G4="FixedAmount",IF($A180&lt;=E4,H4,I4),IF(OR($A180=1,$A180=E4+1),PMT(E180/DayCount,MAX(TermMonths-$A180+1,1),-D180),IF(G179=0,PMT(E180/DayCount,MAX(TermMonths-$A180+1,1),-D180),G179))))))</f>
        <v/>
      </c>
      <c r="H180" s="32">
        <f>IF(OR(D180&lt;=0,$A180&lt;&gt;J4,J4=0),0,MIN(MAX(0,K4-L4*D180),MAX(0,D180-(G180-F180))))</f>
        <v/>
      </c>
      <c r="I180" s="32">
        <f>IF(D180&lt;=0,0,MIN(D180,(G180-F180)+H180))</f>
        <v/>
      </c>
      <c r="J180" s="32">
        <f>IF(D180&lt;=0,0,MAX(0,D180-I180))</f>
        <v/>
      </c>
      <c r="K180" s="32">
        <f>IF(OR($A180&gt;TermMonths,C5&lt;&gt;"Y"),0,Q179)</f>
        <v/>
      </c>
      <c r="L180" s="31">
        <f>IF(K180&lt;=0,0,IF($A180&lt;=E5,D5,F5))</f>
        <v/>
      </c>
      <c r="M180" s="32">
        <f>IF(K180&lt;=0,0,K180*L180/DayCount)</f>
        <v/>
      </c>
      <c r="N180" s="32">
        <f>IF(K180&lt;=0,0,MIN(K180+M180,IF(G5="InterestOnly",M180,IF(G5="FixedAmount",IF($A180&lt;=E5,H5,I5),IF(OR($A180=1,$A180=E5+1),PMT(L180/DayCount,MAX(TermMonths-$A180+1,1),-K180),IF(N179=0,PMT(L180/DayCount,MAX(TermMonths-$A180+1,1),-K180),N179))))))</f>
        <v/>
      </c>
      <c r="O180" s="32">
        <f>IF(OR(K180&lt;=0,$A180&lt;&gt;J5,J5=0),0,MIN(MAX(0,K5-L5*K180),MAX(0,K180-(N180-M180))))</f>
        <v/>
      </c>
      <c r="P180" s="32">
        <f>IF(K180&lt;=0,0,MIN(K180,(N180-M180)+O180))</f>
        <v/>
      </c>
      <c r="Q180" s="32">
        <f>IF(K180&lt;=0,0,MAX(0,K180-P180))</f>
        <v/>
      </c>
      <c r="R180" s="32">
        <f>IF(OR($A180&gt;TermMonths,C6&lt;&gt;"Y"),0,X179)</f>
        <v/>
      </c>
      <c r="S180" s="31">
        <f>IF(R180&lt;=0,0,IF($A180&lt;=E6,D6,F6))</f>
        <v/>
      </c>
      <c r="T180" s="32">
        <f>IF(R180&lt;=0,0,R180*S180/DayCount)</f>
        <v/>
      </c>
      <c r="U180" s="32">
        <f>IF(R180&lt;=0,0,MIN(R180+T180,IF(G6="InterestOnly",T180,IF(G6="FixedAmount",IF($A180&lt;=E6,H6,I6),IF(OR($A180=1,$A180=E6+1),PMT(S180/DayCount,MAX(TermMonths-$A180+1,1),-R180),IF(U179=0,PMT(S180/DayCount,MAX(TermMonths-$A180+1,1),-R180),U179))))))</f>
        <v/>
      </c>
      <c r="V180" s="32">
        <f>IF(OR(R180&lt;=0,$A180&lt;&gt;J6,J6=0),0,MIN(MAX(0,K6-L6*R180),MAX(0,R180-(U180-T180))))</f>
        <v/>
      </c>
      <c r="W180" s="32">
        <f>IF(R180&lt;=0,0,MIN(R180,(U180-T180)+V180))</f>
        <v/>
      </c>
      <c r="X180" s="32">
        <f>IF(R180&lt;=0,0,MAX(0,R180-W180))</f>
        <v/>
      </c>
      <c r="Y180" s="32">
        <f>IF(OR($A180&gt;TermMonths,C7&lt;&gt;"Y"),0,AE179)</f>
        <v/>
      </c>
      <c r="Z180" s="31">
        <f>IF(Y180&lt;=0,0,IF($A180&lt;=E7,D7,F7))</f>
        <v/>
      </c>
      <c r="AA180" s="32">
        <f>IF(Y180&lt;=0,0,Y180*Z180/DayCount)</f>
        <v/>
      </c>
      <c r="AB180" s="32">
        <f>IF(Y180&lt;=0,0,MIN(Y180+AA180,IF(G7="InterestOnly",AA180,IF(G7="FixedAmount",IF($A180&lt;=E7,H7,I7),IF(OR($A180=1,$A180=E7+1),PMT(Z180/DayCount,MAX(TermMonths-$A180+1,1),-Y180),IF(AB179=0,PMT(Z180/DayCount,MAX(TermMonths-$A180+1,1),-Y180),AB179))))))</f>
        <v/>
      </c>
      <c r="AC180" s="32">
        <f>IF(OR(Y180&lt;=0,$A180&lt;&gt;J7,J7=0),0,MIN(MAX(0,K7-L7*Y180),MAX(0,Y180-(AB180-AA180))))</f>
        <v/>
      </c>
      <c r="AD180" s="32">
        <f>IF(Y180&lt;=0,0,MIN(Y180,(AB180-AA180)+AC180))</f>
        <v/>
      </c>
      <c r="AE180" s="32">
        <f>IF(Y180&lt;=0,0,MAX(0,Y180-AD180))</f>
        <v/>
      </c>
      <c r="AF180" s="32">
        <f>IF(OR($A180&gt;TermMonths,C8&lt;&gt;"Y"),0,AL179)</f>
        <v/>
      </c>
      <c r="AG180" s="31">
        <f>IF(AF180&lt;=0,0,IF($A180&lt;=E8,D8,F8))</f>
        <v/>
      </c>
      <c r="AH180" s="32">
        <f>IF(AF180&lt;=0,0,AF180*AG180/DayCount)</f>
        <v/>
      </c>
      <c r="AI180" s="32">
        <f>IF(AF180&lt;=0,0,MIN(AF180+AH180,IF(G8="InterestOnly",AH180,IF(G8="FixedAmount",IF($A180&lt;=E8,H8,I8),IF(OR($A180=1,$A180=E8+1),PMT(AG180/DayCount,MAX(TermMonths-$A180+1,1),-AF180),IF(AI179=0,PMT(AG180/DayCount,MAX(TermMonths-$A180+1,1),-AF180),AI179))))))</f>
        <v/>
      </c>
      <c r="AJ180" s="32">
        <f>IF(OR(AF180&lt;=0,$A180&lt;&gt;J8,J8=0),0,MIN(MAX(0,K8-L8*AF180),MAX(0,AF180-(AI180-AH180))))</f>
        <v/>
      </c>
      <c r="AK180" s="32">
        <f>IF(AF180&lt;=0,0,MIN(AF180,(AI180-AH180)+AJ180))</f>
        <v/>
      </c>
      <c r="AL180" s="32">
        <f>IF(AF180&lt;=0,0,MAX(0,AF180-AK180))</f>
        <v/>
      </c>
      <c r="AM180" s="32">
        <f>IF(OR($A180&gt;TermMonths,C9&lt;&gt;"Y"),0,AS179)</f>
        <v/>
      </c>
      <c r="AN180" s="31">
        <f>IF(AM180&lt;=0,0,IF($A180&lt;=E9,D9,F9))</f>
        <v/>
      </c>
      <c r="AO180" s="32">
        <f>IF(AM180&lt;=0,0,AM180*AN180/DayCount)</f>
        <v/>
      </c>
      <c r="AP180" s="32">
        <f>IF(AM180&lt;=0,0,MIN(AM180+AO180,IF(G9="InterestOnly",AO180,IF(G9="FixedAmount",IF($A180&lt;=E9,H9,I9),IF(OR($A180=1,$A180=E9+1),PMT(AN180/DayCount,MAX(TermMonths-$A180+1,1),-AM180),IF(AP179=0,PMT(AN180/DayCount,MAX(TermMonths-$A180+1,1),-AM180),AP179))))))</f>
        <v/>
      </c>
      <c r="AQ180" s="32">
        <f>IF(OR(AM180&lt;=0,$A180&lt;&gt;J9,J9=0),0,MIN(MAX(0,K9-L9*AM180),MAX(0,AM180-(AP180-AO180))))</f>
        <v/>
      </c>
      <c r="AR180" s="32">
        <f>IF(AM180&lt;=0,0,MIN(AM180,(AP180-AO180)+AQ180))</f>
        <v/>
      </c>
      <c r="AS180" s="32">
        <f>IF(AM180&lt;=0,0,MAX(0,AM180-AR180))</f>
        <v/>
      </c>
    </row>
    <row r="181">
      <c r="A181" s="33" t="n">
        <v>168</v>
      </c>
      <c r="B181" s="34">
        <f>IF(A181&gt;TermMonths,"",EDATE(StartDate,A181-1))</f>
        <v/>
      </c>
      <c r="C181" s="33">
        <f>IF(B181="","",YEAR(B181))</f>
        <v/>
      </c>
      <c r="D181" s="32">
        <f>IF(OR($A181&gt;TermMonths,C4&lt;&gt;"Y"),0,J180)</f>
        <v/>
      </c>
      <c r="E181" s="31">
        <f>IF(D181&lt;=0,0,IF($A181&lt;=E4,D4,F4))</f>
        <v/>
      </c>
      <c r="F181" s="32">
        <f>IF(D181&lt;=0,0,D181*E181/DayCount)</f>
        <v/>
      </c>
      <c r="G181" s="32">
        <f>IF(D181&lt;=0,0,MIN(D181+F181,IF(G4="InterestOnly",F181,IF(G4="FixedAmount",IF($A181&lt;=E4,H4,I4),IF(OR($A181=1,$A181=E4+1),PMT(E181/DayCount,MAX(TermMonths-$A181+1,1),-D181),IF(G180=0,PMT(E181/DayCount,MAX(TermMonths-$A181+1,1),-D181),G180))))))</f>
        <v/>
      </c>
      <c r="H181" s="32">
        <f>IF(OR(D181&lt;=0,$A181&lt;&gt;J4,J4=0),0,MIN(MAX(0,K4-L4*D181),MAX(0,D181-(G181-F181))))</f>
        <v/>
      </c>
      <c r="I181" s="32">
        <f>IF(D181&lt;=0,0,MIN(D181,(G181-F181)+H181))</f>
        <v/>
      </c>
      <c r="J181" s="32">
        <f>IF(D181&lt;=0,0,MAX(0,D181-I181))</f>
        <v/>
      </c>
      <c r="K181" s="32">
        <f>IF(OR($A181&gt;TermMonths,C5&lt;&gt;"Y"),0,Q180)</f>
        <v/>
      </c>
      <c r="L181" s="31">
        <f>IF(K181&lt;=0,0,IF($A181&lt;=E5,D5,F5))</f>
        <v/>
      </c>
      <c r="M181" s="32">
        <f>IF(K181&lt;=0,0,K181*L181/DayCount)</f>
        <v/>
      </c>
      <c r="N181" s="32">
        <f>IF(K181&lt;=0,0,MIN(K181+M181,IF(G5="InterestOnly",M181,IF(G5="FixedAmount",IF($A181&lt;=E5,H5,I5),IF(OR($A181=1,$A181=E5+1),PMT(L181/DayCount,MAX(TermMonths-$A181+1,1),-K181),IF(N180=0,PMT(L181/DayCount,MAX(TermMonths-$A181+1,1),-K181),N180))))))</f>
        <v/>
      </c>
      <c r="O181" s="32">
        <f>IF(OR(K181&lt;=0,$A181&lt;&gt;J5,J5=0),0,MIN(MAX(0,K5-L5*K181),MAX(0,K181-(N181-M181))))</f>
        <v/>
      </c>
      <c r="P181" s="32">
        <f>IF(K181&lt;=0,0,MIN(K181,(N181-M181)+O181))</f>
        <v/>
      </c>
      <c r="Q181" s="32">
        <f>IF(K181&lt;=0,0,MAX(0,K181-P181))</f>
        <v/>
      </c>
      <c r="R181" s="32">
        <f>IF(OR($A181&gt;TermMonths,C6&lt;&gt;"Y"),0,X180)</f>
        <v/>
      </c>
      <c r="S181" s="31">
        <f>IF(R181&lt;=0,0,IF($A181&lt;=E6,D6,F6))</f>
        <v/>
      </c>
      <c r="T181" s="32">
        <f>IF(R181&lt;=0,0,R181*S181/DayCount)</f>
        <v/>
      </c>
      <c r="U181" s="32">
        <f>IF(R181&lt;=0,0,MIN(R181+T181,IF(G6="InterestOnly",T181,IF(G6="FixedAmount",IF($A181&lt;=E6,H6,I6),IF(OR($A181=1,$A181=E6+1),PMT(S181/DayCount,MAX(TermMonths-$A181+1,1),-R181),IF(U180=0,PMT(S181/DayCount,MAX(TermMonths-$A181+1,1),-R181),U180))))))</f>
        <v/>
      </c>
      <c r="V181" s="32">
        <f>IF(OR(R181&lt;=0,$A181&lt;&gt;J6,J6=0),0,MIN(MAX(0,K6-L6*R181),MAX(0,R181-(U181-T181))))</f>
        <v/>
      </c>
      <c r="W181" s="32">
        <f>IF(R181&lt;=0,0,MIN(R181,(U181-T181)+V181))</f>
        <v/>
      </c>
      <c r="X181" s="32">
        <f>IF(R181&lt;=0,0,MAX(0,R181-W181))</f>
        <v/>
      </c>
      <c r="Y181" s="32">
        <f>IF(OR($A181&gt;TermMonths,C7&lt;&gt;"Y"),0,AE180)</f>
        <v/>
      </c>
      <c r="Z181" s="31">
        <f>IF(Y181&lt;=0,0,IF($A181&lt;=E7,D7,F7))</f>
        <v/>
      </c>
      <c r="AA181" s="32">
        <f>IF(Y181&lt;=0,0,Y181*Z181/DayCount)</f>
        <v/>
      </c>
      <c r="AB181" s="32">
        <f>IF(Y181&lt;=0,0,MIN(Y181+AA181,IF(G7="InterestOnly",AA181,IF(G7="FixedAmount",IF($A181&lt;=E7,H7,I7),IF(OR($A181=1,$A181=E7+1),PMT(Z181/DayCount,MAX(TermMonths-$A181+1,1),-Y181),IF(AB180=0,PMT(Z181/DayCount,MAX(TermMonths-$A181+1,1),-Y181),AB180))))))</f>
        <v/>
      </c>
      <c r="AC181" s="32">
        <f>IF(OR(Y181&lt;=0,$A181&lt;&gt;J7,J7=0),0,MIN(MAX(0,K7-L7*Y181),MAX(0,Y181-(AB181-AA181))))</f>
        <v/>
      </c>
      <c r="AD181" s="32">
        <f>IF(Y181&lt;=0,0,MIN(Y181,(AB181-AA181)+AC181))</f>
        <v/>
      </c>
      <c r="AE181" s="32">
        <f>IF(Y181&lt;=0,0,MAX(0,Y181-AD181))</f>
        <v/>
      </c>
      <c r="AF181" s="32">
        <f>IF(OR($A181&gt;TermMonths,C8&lt;&gt;"Y"),0,AL180)</f>
        <v/>
      </c>
      <c r="AG181" s="31">
        <f>IF(AF181&lt;=0,0,IF($A181&lt;=E8,D8,F8))</f>
        <v/>
      </c>
      <c r="AH181" s="32">
        <f>IF(AF181&lt;=0,0,AF181*AG181/DayCount)</f>
        <v/>
      </c>
      <c r="AI181" s="32">
        <f>IF(AF181&lt;=0,0,MIN(AF181+AH181,IF(G8="InterestOnly",AH181,IF(G8="FixedAmount",IF($A181&lt;=E8,H8,I8),IF(OR($A181=1,$A181=E8+1),PMT(AG181/DayCount,MAX(TermMonths-$A181+1,1),-AF181),IF(AI180=0,PMT(AG181/DayCount,MAX(TermMonths-$A181+1,1),-AF181),AI180))))))</f>
        <v/>
      </c>
      <c r="AJ181" s="32">
        <f>IF(OR(AF181&lt;=0,$A181&lt;&gt;J8,J8=0),0,MIN(MAX(0,K8-L8*AF181),MAX(0,AF181-(AI181-AH181))))</f>
        <v/>
      </c>
      <c r="AK181" s="32">
        <f>IF(AF181&lt;=0,0,MIN(AF181,(AI181-AH181)+AJ181))</f>
        <v/>
      </c>
      <c r="AL181" s="32">
        <f>IF(AF181&lt;=0,0,MAX(0,AF181-AK181))</f>
        <v/>
      </c>
      <c r="AM181" s="32">
        <f>IF(OR($A181&gt;TermMonths,C9&lt;&gt;"Y"),0,AS180)</f>
        <v/>
      </c>
      <c r="AN181" s="31">
        <f>IF(AM181&lt;=0,0,IF($A181&lt;=E9,D9,F9))</f>
        <v/>
      </c>
      <c r="AO181" s="32">
        <f>IF(AM181&lt;=0,0,AM181*AN181/DayCount)</f>
        <v/>
      </c>
      <c r="AP181" s="32">
        <f>IF(AM181&lt;=0,0,MIN(AM181+AO181,IF(G9="InterestOnly",AO181,IF(G9="FixedAmount",IF($A181&lt;=E9,H9,I9),IF(OR($A181=1,$A181=E9+1),PMT(AN181/DayCount,MAX(TermMonths-$A181+1,1),-AM181),IF(AP180=0,PMT(AN181/DayCount,MAX(TermMonths-$A181+1,1),-AM181),AP180))))))</f>
        <v/>
      </c>
      <c r="AQ181" s="32">
        <f>IF(OR(AM181&lt;=0,$A181&lt;&gt;J9,J9=0),0,MIN(MAX(0,K9-L9*AM181),MAX(0,AM181-(AP181-AO181))))</f>
        <v/>
      </c>
      <c r="AR181" s="32">
        <f>IF(AM181&lt;=0,0,MIN(AM181,(AP181-AO181)+AQ181))</f>
        <v/>
      </c>
      <c r="AS181" s="32">
        <f>IF(AM181&lt;=0,0,MAX(0,AM181-AR181))</f>
        <v/>
      </c>
    </row>
    <row r="182">
      <c r="A182" s="33" t="n">
        <v>169</v>
      </c>
      <c r="B182" s="34">
        <f>IF(A182&gt;TermMonths,"",EDATE(StartDate,A182-1))</f>
        <v/>
      </c>
      <c r="C182" s="33">
        <f>IF(B182="","",YEAR(B182))</f>
        <v/>
      </c>
      <c r="D182" s="32">
        <f>IF(OR($A182&gt;TermMonths,C4&lt;&gt;"Y"),0,J181)</f>
        <v/>
      </c>
      <c r="E182" s="31">
        <f>IF(D182&lt;=0,0,IF($A182&lt;=E4,D4,F4))</f>
        <v/>
      </c>
      <c r="F182" s="32">
        <f>IF(D182&lt;=0,0,D182*E182/DayCount)</f>
        <v/>
      </c>
      <c r="G182" s="32">
        <f>IF(D182&lt;=0,0,MIN(D182+F182,IF(G4="InterestOnly",F182,IF(G4="FixedAmount",IF($A182&lt;=E4,H4,I4),IF(OR($A182=1,$A182=E4+1),PMT(E182/DayCount,MAX(TermMonths-$A182+1,1),-D182),IF(G181=0,PMT(E182/DayCount,MAX(TermMonths-$A182+1,1),-D182),G181))))))</f>
        <v/>
      </c>
      <c r="H182" s="32">
        <f>IF(OR(D182&lt;=0,$A182&lt;&gt;J4,J4=0),0,MIN(MAX(0,K4-L4*D182),MAX(0,D182-(G182-F182))))</f>
        <v/>
      </c>
      <c r="I182" s="32">
        <f>IF(D182&lt;=0,0,MIN(D182,(G182-F182)+H182))</f>
        <v/>
      </c>
      <c r="J182" s="32">
        <f>IF(D182&lt;=0,0,MAX(0,D182-I182))</f>
        <v/>
      </c>
      <c r="K182" s="32">
        <f>IF(OR($A182&gt;TermMonths,C5&lt;&gt;"Y"),0,Q181)</f>
        <v/>
      </c>
      <c r="L182" s="31">
        <f>IF(K182&lt;=0,0,IF($A182&lt;=E5,D5,F5))</f>
        <v/>
      </c>
      <c r="M182" s="32">
        <f>IF(K182&lt;=0,0,K182*L182/DayCount)</f>
        <v/>
      </c>
      <c r="N182" s="32">
        <f>IF(K182&lt;=0,0,MIN(K182+M182,IF(G5="InterestOnly",M182,IF(G5="FixedAmount",IF($A182&lt;=E5,H5,I5),IF(OR($A182=1,$A182=E5+1),PMT(L182/DayCount,MAX(TermMonths-$A182+1,1),-K182),IF(N181=0,PMT(L182/DayCount,MAX(TermMonths-$A182+1,1),-K182),N181))))))</f>
        <v/>
      </c>
      <c r="O182" s="32">
        <f>IF(OR(K182&lt;=0,$A182&lt;&gt;J5,J5=0),0,MIN(MAX(0,K5-L5*K182),MAX(0,K182-(N182-M182))))</f>
        <v/>
      </c>
      <c r="P182" s="32">
        <f>IF(K182&lt;=0,0,MIN(K182,(N182-M182)+O182))</f>
        <v/>
      </c>
      <c r="Q182" s="32">
        <f>IF(K182&lt;=0,0,MAX(0,K182-P182))</f>
        <v/>
      </c>
      <c r="R182" s="32">
        <f>IF(OR($A182&gt;TermMonths,C6&lt;&gt;"Y"),0,X181)</f>
        <v/>
      </c>
      <c r="S182" s="31">
        <f>IF(R182&lt;=0,0,IF($A182&lt;=E6,D6,F6))</f>
        <v/>
      </c>
      <c r="T182" s="32">
        <f>IF(R182&lt;=0,0,R182*S182/DayCount)</f>
        <v/>
      </c>
      <c r="U182" s="32">
        <f>IF(R182&lt;=0,0,MIN(R182+T182,IF(G6="InterestOnly",T182,IF(G6="FixedAmount",IF($A182&lt;=E6,H6,I6),IF(OR($A182=1,$A182=E6+1),PMT(S182/DayCount,MAX(TermMonths-$A182+1,1),-R182),IF(U181=0,PMT(S182/DayCount,MAX(TermMonths-$A182+1,1),-R182),U181))))))</f>
        <v/>
      </c>
      <c r="V182" s="32">
        <f>IF(OR(R182&lt;=0,$A182&lt;&gt;J6,J6=0),0,MIN(MAX(0,K6-L6*R182),MAX(0,R182-(U182-T182))))</f>
        <v/>
      </c>
      <c r="W182" s="32">
        <f>IF(R182&lt;=0,0,MIN(R182,(U182-T182)+V182))</f>
        <v/>
      </c>
      <c r="X182" s="32">
        <f>IF(R182&lt;=0,0,MAX(0,R182-W182))</f>
        <v/>
      </c>
      <c r="Y182" s="32">
        <f>IF(OR($A182&gt;TermMonths,C7&lt;&gt;"Y"),0,AE181)</f>
        <v/>
      </c>
      <c r="Z182" s="31">
        <f>IF(Y182&lt;=0,0,IF($A182&lt;=E7,D7,F7))</f>
        <v/>
      </c>
      <c r="AA182" s="32">
        <f>IF(Y182&lt;=0,0,Y182*Z182/DayCount)</f>
        <v/>
      </c>
      <c r="AB182" s="32">
        <f>IF(Y182&lt;=0,0,MIN(Y182+AA182,IF(G7="InterestOnly",AA182,IF(G7="FixedAmount",IF($A182&lt;=E7,H7,I7),IF(OR($A182=1,$A182=E7+1),PMT(Z182/DayCount,MAX(TermMonths-$A182+1,1),-Y182),IF(AB181=0,PMT(Z182/DayCount,MAX(TermMonths-$A182+1,1),-Y182),AB181))))))</f>
        <v/>
      </c>
      <c r="AC182" s="32">
        <f>IF(OR(Y182&lt;=0,$A182&lt;&gt;J7,J7=0),0,MIN(MAX(0,K7-L7*Y182),MAX(0,Y182-(AB182-AA182))))</f>
        <v/>
      </c>
      <c r="AD182" s="32">
        <f>IF(Y182&lt;=0,0,MIN(Y182,(AB182-AA182)+AC182))</f>
        <v/>
      </c>
      <c r="AE182" s="32">
        <f>IF(Y182&lt;=0,0,MAX(0,Y182-AD182))</f>
        <v/>
      </c>
      <c r="AF182" s="32">
        <f>IF(OR($A182&gt;TermMonths,C8&lt;&gt;"Y"),0,AL181)</f>
        <v/>
      </c>
      <c r="AG182" s="31">
        <f>IF(AF182&lt;=0,0,IF($A182&lt;=E8,D8,F8))</f>
        <v/>
      </c>
      <c r="AH182" s="32">
        <f>IF(AF182&lt;=0,0,AF182*AG182/DayCount)</f>
        <v/>
      </c>
      <c r="AI182" s="32">
        <f>IF(AF182&lt;=0,0,MIN(AF182+AH182,IF(G8="InterestOnly",AH182,IF(G8="FixedAmount",IF($A182&lt;=E8,H8,I8),IF(OR($A182=1,$A182=E8+1),PMT(AG182/DayCount,MAX(TermMonths-$A182+1,1),-AF182),IF(AI181=0,PMT(AG182/DayCount,MAX(TermMonths-$A182+1,1),-AF182),AI181))))))</f>
        <v/>
      </c>
      <c r="AJ182" s="32">
        <f>IF(OR(AF182&lt;=0,$A182&lt;&gt;J8,J8=0),0,MIN(MAX(0,K8-L8*AF182),MAX(0,AF182-(AI182-AH182))))</f>
        <v/>
      </c>
      <c r="AK182" s="32">
        <f>IF(AF182&lt;=0,0,MIN(AF182,(AI182-AH182)+AJ182))</f>
        <v/>
      </c>
      <c r="AL182" s="32">
        <f>IF(AF182&lt;=0,0,MAX(0,AF182-AK182))</f>
        <v/>
      </c>
      <c r="AM182" s="32">
        <f>IF(OR($A182&gt;TermMonths,C9&lt;&gt;"Y"),0,AS181)</f>
        <v/>
      </c>
      <c r="AN182" s="31">
        <f>IF(AM182&lt;=0,0,IF($A182&lt;=E9,D9,F9))</f>
        <v/>
      </c>
      <c r="AO182" s="32">
        <f>IF(AM182&lt;=0,0,AM182*AN182/DayCount)</f>
        <v/>
      </c>
      <c r="AP182" s="32">
        <f>IF(AM182&lt;=0,0,MIN(AM182+AO182,IF(G9="InterestOnly",AO182,IF(G9="FixedAmount",IF($A182&lt;=E9,H9,I9),IF(OR($A182=1,$A182=E9+1),PMT(AN182/DayCount,MAX(TermMonths-$A182+1,1),-AM182),IF(AP181=0,PMT(AN182/DayCount,MAX(TermMonths-$A182+1,1),-AM182),AP181))))))</f>
        <v/>
      </c>
      <c r="AQ182" s="32">
        <f>IF(OR(AM182&lt;=0,$A182&lt;&gt;J9,J9=0),0,MIN(MAX(0,K9-L9*AM182),MAX(0,AM182-(AP182-AO182))))</f>
        <v/>
      </c>
      <c r="AR182" s="32">
        <f>IF(AM182&lt;=0,0,MIN(AM182,(AP182-AO182)+AQ182))</f>
        <v/>
      </c>
      <c r="AS182" s="32">
        <f>IF(AM182&lt;=0,0,MAX(0,AM182-AR182))</f>
        <v/>
      </c>
    </row>
    <row r="183">
      <c r="A183" s="33" t="n">
        <v>170</v>
      </c>
      <c r="B183" s="34">
        <f>IF(A183&gt;TermMonths,"",EDATE(StartDate,A183-1))</f>
        <v/>
      </c>
      <c r="C183" s="33">
        <f>IF(B183="","",YEAR(B183))</f>
        <v/>
      </c>
      <c r="D183" s="32">
        <f>IF(OR($A183&gt;TermMonths,C4&lt;&gt;"Y"),0,J182)</f>
        <v/>
      </c>
      <c r="E183" s="31">
        <f>IF(D183&lt;=0,0,IF($A183&lt;=E4,D4,F4))</f>
        <v/>
      </c>
      <c r="F183" s="32">
        <f>IF(D183&lt;=0,0,D183*E183/DayCount)</f>
        <v/>
      </c>
      <c r="G183" s="32">
        <f>IF(D183&lt;=0,0,MIN(D183+F183,IF(G4="InterestOnly",F183,IF(G4="FixedAmount",IF($A183&lt;=E4,H4,I4),IF(OR($A183=1,$A183=E4+1),PMT(E183/DayCount,MAX(TermMonths-$A183+1,1),-D183),IF(G182=0,PMT(E183/DayCount,MAX(TermMonths-$A183+1,1),-D183),G182))))))</f>
        <v/>
      </c>
      <c r="H183" s="32">
        <f>IF(OR(D183&lt;=0,$A183&lt;&gt;J4,J4=0),0,MIN(MAX(0,K4-L4*D183),MAX(0,D183-(G183-F183))))</f>
        <v/>
      </c>
      <c r="I183" s="32">
        <f>IF(D183&lt;=0,0,MIN(D183,(G183-F183)+H183))</f>
        <v/>
      </c>
      <c r="J183" s="32">
        <f>IF(D183&lt;=0,0,MAX(0,D183-I183))</f>
        <v/>
      </c>
      <c r="K183" s="32">
        <f>IF(OR($A183&gt;TermMonths,C5&lt;&gt;"Y"),0,Q182)</f>
        <v/>
      </c>
      <c r="L183" s="31">
        <f>IF(K183&lt;=0,0,IF($A183&lt;=E5,D5,F5))</f>
        <v/>
      </c>
      <c r="M183" s="32">
        <f>IF(K183&lt;=0,0,K183*L183/DayCount)</f>
        <v/>
      </c>
      <c r="N183" s="32">
        <f>IF(K183&lt;=0,0,MIN(K183+M183,IF(G5="InterestOnly",M183,IF(G5="FixedAmount",IF($A183&lt;=E5,H5,I5),IF(OR($A183=1,$A183=E5+1),PMT(L183/DayCount,MAX(TermMonths-$A183+1,1),-K183),IF(N182=0,PMT(L183/DayCount,MAX(TermMonths-$A183+1,1),-K183),N182))))))</f>
        <v/>
      </c>
      <c r="O183" s="32">
        <f>IF(OR(K183&lt;=0,$A183&lt;&gt;J5,J5=0),0,MIN(MAX(0,K5-L5*K183),MAX(0,K183-(N183-M183))))</f>
        <v/>
      </c>
      <c r="P183" s="32">
        <f>IF(K183&lt;=0,0,MIN(K183,(N183-M183)+O183))</f>
        <v/>
      </c>
      <c r="Q183" s="32">
        <f>IF(K183&lt;=0,0,MAX(0,K183-P183))</f>
        <v/>
      </c>
      <c r="R183" s="32">
        <f>IF(OR($A183&gt;TermMonths,C6&lt;&gt;"Y"),0,X182)</f>
        <v/>
      </c>
      <c r="S183" s="31">
        <f>IF(R183&lt;=0,0,IF($A183&lt;=E6,D6,F6))</f>
        <v/>
      </c>
      <c r="T183" s="32">
        <f>IF(R183&lt;=0,0,R183*S183/DayCount)</f>
        <v/>
      </c>
      <c r="U183" s="32">
        <f>IF(R183&lt;=0,0,MIN(R183+T183,IF(G6="InterestOnly",T183,IF(G6="FixedAmount",IF($A183&lt;=E6,H6,I6),IF(OR($A183=1,$A183=E6+1),PMT(S183/DayCount,MAX(TermMonths-$A183+1,1),-R183),IF(U182=0,PMT(S183/DayCount,MAX(TermMonths-$A183+1,1),-R183),U182))))))</f>
        <v/>
      </c>
      <c r="V183" s="32">
        <f>IF(OR(R183&lt;=0,$A183&lt;&gt;J6,J6=0),0,MIN(MAX(0,K6-L6*R183),MAX(0,R183-(U183-T183))))</f>
        <v/>
      </c>
      <c r="W183" s="32">
        <f>IF(R183&lt;=0,0,MIN(R183,(U183-T183)+V183))</f>
        <v/>
      </c>
      <c r="X183" s="32">
        <f>IF(R183&lt;=0,0,MAX(0,R183-W183))</f>
        <v/>
      </c>
      <c r="Y183" s="32">
        <f>IF(OR($A183&gt;TermMonths,C7&lt;&gt;"Y"),0,AE182)</f>
        <v/>
      </c>
      <c r="Z183" s="31">
        <f>IF(Y183&lt;=0,0,IF($A183&lt;=E7,D7,F7))</f>
        <v/>
      </c>
      <c r="AA183" s="32">
        <f>IF(Y183&lt;=0,0,Y183*Z183/DayCount)</f>
        <v/>
      </c>
      <c r="AB183" s="32">
        <f>IF(Y183&lt;=0,0,MIN(Y183+AA183,IF(G7="InterestOnly",AA183,IF(G7="FixedAmount",IF($A183&lt;=E7,H7,I7),IF(OR($A183=1,$A183=E7+1),PMT(Z183/DayCount,MAX(TermMonths-$A183+1,1),-Y183),IF(AB182=0,PMT(Z183/DayCount,MAX(TermMonths-$A183+1,1),-Y183),AB182))))))</f>
        <v/>
      </c>
      <c r="AC183" s="32">
        <f>IF(OR(Y183&lt;=0,$A183&lt;&gt;J7,J7=0),0,MIN(MAX(0,K7-L7*Y183),MAX(0,Y183-(AB183-AA183))))</f>
        <v/>
      </c>
      <c r="AD183" s="32">
        <f>IF(Y183&lt;=0,0,MIN(Y183,(AB183-AA183)+AC183))</f>
        <v/>
      </c>
      <c r="AE183" s="32">
        <f>IF(Y183&lt;=0,0,MAX(0,Y183-AD183))</f>
        <v/>
      </c>
      <c r="AF183" s="32">
        <f>IF(OR($A183&gt;TermMonths,C8&lt;&gt;"Y"),0,AL182)</f>
        <v/>
      </c>
      <c r="AG183" s="31">
        <f>IF(AF183&lt;=0,0,IF($A183&lt;=E8,D8,F8))</f>
        <v/>
      </c>
      <c r="AH183" s="32">
        <f>IF(AF183&lt;=0,0,AF183*AG183/DayCount)</f>
        <v/>
      </c>
      <c r="AI183" s="32">
        <f>IF(AF183&lt;=0,0,MIN(AF183+AH183,IF(G8="InterestOnly",AH183,IF(G8="FixedAmount",IF($A183&lt;=E8,H8,I8),IF(OR($A183=1,$A183=E8+1),PMT(AG183/DayCount,MAX(TermMonths-$A183+1,1),-AF183),IF(AI182=0,PMT(AG183/DayCount,MAX(TermMonths-$A183+1,1),-AF183),AI182))))))</f>
        <v/>
      </c>
      <c r="AJ183" s="32">
        <f>IF(OR(AF183&lt;=0,$A183&lt;&gt;J8,J8=0),0,MIN(MAX(0,K8-L8*AF183),MAX(0,AF183-(AI183-AH183))))</f>
        <v/>
      </c>
      <c r="AK183" s="32">
        <f>IF(AF183&lt;=0,0,MIN(AF183,(AI183-AH183)+AJ183))</f>
        <v/>
      </c>
      <c r="AL183" s="32">
        <f>IF(AF183&lt;=0,0,MAX(0,AF183-AK183))</f>
        <v/>
      </c>
      <c r="AM183" s="32">
        <f>IF(OR($A183&gt;TermMonths,C9&lt;&gt;"Y"),0,AS182)</f>
        <v/>
      </c>
      <c r="AN183" s="31">
        <f>IF(AM183&lt;=0,0,IF($A183&lt;=E9,D9,F9))</f>
        <v/>
      </c>
      <c r="AO183" s="32">
        <f>IF(AM183&lt;=0,0,AM183*AN183/DayCount)</f>
        <v/>
      </c>
      <c r="AP183" s="32">
        <f>IF(AM183&lt;=0,0,MIN(AM183+AO183,IF(G9="InterestOnly",AO183,IF(G9="FixedAmount",IF($A183&lt;=E9,H9,I9),IF(OR($A183=1,$A183=E9+1),PMT(AN183/DayCount,MAX(TermMonths-$A183+1,1),-AM183),IF(AP182=0,PMT(AN183/DayCount,MAX(TermMonths-$A183+1,1),-AM183),AP182))))))</f>
        <v/>
      </c>
      <c r="AQ183" s="32">
        <f>IF(OR(AM183&lt;=0,$A183&lt;&gt;J9,J9=0),0,MIN(MAX(0,K9-L9*AM183),MAX(0,AM183-(AP183-AO183))))</f>
        <v/>
      </c>
      <c r="AR183" s="32">
        <f>IF(AM183&lt;=0,0,MIN(AM183,(AP183-AO183)+AQ183))</f>
        <v/>
      </c>
      <c r="AS183" s="32">
        <f>IF(AM183&lt;=0,0,MAX(0,AM183-AR183))</f>
        <v/>
      </c>
    </row>
    <row r="184">
      <c r="A184" s="33" t="n">
        <v>171</v>
      </c>
      <c r="B184" s="34">
        <f>IF(A184&gt;TermMonths,"",EDATE(StartDate,A184-1))</f>
        <v/>
      </c>
      <c r="C184" s="33">
        <f>IF(B184="","",YEAR(B184))</f>
        <v/>
      </c>
      <c r="D184" s="32">
        <f>IF(OR($A184&gt;TermMonths,C4&lt;&gt;"Y"),0,J183)</f>
        <v/>
      </c>
      <c r="E184" s="31">
        <f>IF(D184&lt;=0,0,IF($A184&lt;=E4,D4,F4))</f>
        <v/>
      </c>
      <c r="F184" s="32">
        <f>IF(D184&lt;=0,0,D184*E184/DayCount)</f>
        <v/>
      </c>
      <c r="G184" s="32">
        <f>IF(D184&lt;=0,0,MIN(D184+F184,IF(G4="InterestOnly",F184,IF(G4="FixedAmount",IF($A184&lt;=E4,H4,I4),IF(OR($A184=1,$A184=E4+1),PMT(E184/DayCount,MAX(TermMonths-$A184+1,1),-D184),IF(G183=0,PMT(E184/DayCount,MAX(TermMonths-$A184+1,1),-D184),G183))))))</f>
        <v/>
      </c>
      <c r="H184" s="32">
        <f>IF(OR(D184&lt;=0,$A184&lt;&gt;J4,J4=0),0,MIN(MAX(0,K4-L4*D184),MAX(0,D184-(G184-F184))))</f>
        <v/>
      </c>
      <c r="I184" s="32">
        <f>IF(D184&lt;=0,0,MIN(D184,(G184-F184)+H184))</f>
        <v/>
      </c>
      <c r="J184" s="32">
        <f>IF(D184&lt;=0,0,MAX(0,D184-I184))</f>
        <v/>
      </c>
      <c r="K184" s="32">
        <f>IF(OR($A184&gt;TermMonths,C5&lt;&gt;"Y"),0,Q183)</f>
        <v/>
      </c>
      <c r="L184" s="31">
        <f>IF(K184&lt;=0,0,IF($A184&lt;=E5,D5,F5))</f>
        <v/>
      </c>
      <c r="M184" s="32">
        <f>IF(K184&lt;=0,0,K184*L184/DayCount)</f>
        <v/>
      </c>
      <c r="N184" s="32">
        <f>IF(K184&lt;=0,0,MIN(K184+M184,IF(G5="InterestOnly",M184,IF(G5="FixedAmount",IF($A184&lt;=E5,H5,I5),IF(OR($A184=1,$A184=E5+1),PMT(L184/DayCount,MAX(TermMonths-$A184+1,1),-K184),IF(N183=0,PMT(L184/DayCount,MAX(TermMonths-$A184+1,1),-K184),N183))))))</f>
        <v/>
      </c>
      <c r="O184" s="32">
        <f>IF(OR(K184&lt;=0,$A184&lt;&gt;J5,J5=0),0,MIN(MAX(0,K5-L5*K184),MAX(0,K184-(N184-M184))))</f>
        <v/>
      </c>
      <c r="P184" s="32">
        <f>IF(K184&lt;=0,0,MIN(K184,(N184-M184)+O184))</f>
        <v/>
      </c>
      <c r="Q184" s="32">
        <f>IF(K184&lt;=0,0,MAX(0,K184-P184))</f>
        <v/>
      </c>
      <c r="R184" s="32">
        <f>IF(OR($A184&gt;TermMonths,C6&lt;&gt;"Y"),0,X183)</f>
        <v/>
      </c>
      <c r="S184" s="31">
        <f>IF(R184&lt;=0,0,IF($A184&lt;=E6,D6,F6))</f>
        <v/>
      </c>
      <c r="T184" s="32">
        <f>IF(R184&lt;=0,0,R184*S184/DayCount)</f>
        <v/>
      </c>
      <c r="U184" s="32">
        <f>IF(R184&lt;=0,0,MIN(R184+T184,IF(G6="InterestOnly",T184,IF(G6="FixedAmount",IF($A184&lt;=E6,H6,I6),IF(OR($A184=1,$A184=E6+1),PMT(S184/DayCount,MAX(TermMonths-$A184+1,1),-R184),IF(U183=0,PMT(S184/DayCount,MAX(TermMonths-$A184+1,1),-R184),U183))))))</f>
        <v/>
      </c>
      <c r="V184" s="32">
        <f>IF(OR(R184&lt;=0,$A184&lt;&gt;J6,J6=0),0,MIN(MAX(0,K6-L6*R184),MAX(0,R184-(U184-T184))))</f>
        <v/>
      </c>
      <c r="W184" s="32">
        <f>IF(R184&lt;=0,0,MIN(R184,(U184-T184)+V184))</f>
        <v/>
      </c>
      <c r="X184" s="32">
        <f>IF(R184&lt;=0,0,MAX(0,R184-W184))</f>
        <v/>
      </c>
      <c r="Y184" s="32">
        <f>IF(OR($A184&gt;TermMonths,C7&lt;&gt;"Y"),0,AE183)</f>
        <v/>
      </c>
      <c r="Z184" s="31">
        <f>IF(Y184&lt;=0,0,IF($A184&lt;=E7,D7,F7))</f>
        <v/>
      </c>
      <c r="AA184" s="32">
        <f>IF(Y184&lt;=0,0,Y184*Z184/DayCount)</f>
        <v/>
      </c>
      <c r="AB184" s="32">
        <f>IF(Y184&lt;=0,0,MIN(Y184+AA184,IF(G7="InterestOnly",AA184,IF(G7="FixedAmount",IF($A184&lt;=E7,H7,I7),IF(OR($A184=1,$A184=E7+1),PMT(Z184/DayCount,MAX(TermMonths-$A184+1,1),-Y184),IF(AB183=0,PMT(Z184/DayCount,MAX(TermMonths-$A184+1,1),-Y184),AB183))))))</f>
        <v/>
      </c>
      <c r="AC184" s="32">
        <f>IF(OR(Y184&lt;=0,$A184&lt;&gt;J7,J7=0),0,MIN(MAX(0,K7-L7*Y184),MAX(0,Y184-(AB184-AA184))))</f>
        <v/>
      </c>
      <c r="AD184" s="32">
        <f>IF(Y184&lt;=0,0,MIN(Y184,(AB184-AA184)+AC184))</f>
        <v/>
      </c>
      <c r="AE184" s="32">
        <f>IF(Y184&lt;=0,0,MAX(0,Y184-AD184))</f>
        <v/>
      </c>
      <c r="AF184" s="32">
        <f>IF(OR($A184&gt;TermMonths,C8&lt;&gt;"Y"),0,AL183)</f>
        <v/>
      </c>
      <c r="AG184" s="31">
        <f>IF(AF184&lt;=0,0,IF($A184&lt;=E8,D8,F8))</f>
        <v/>
      </c>
      <c r="AH184" s="32">
        <f>IF(AF184&lt;=0,0,AF184*AG184/DayCount)</f>
        <v/>
      </c>
      <c r="AI184" s="32">
        <f>IF(AF184&lt;=0,0,MIN(AF184+AH184,IF(G8="InterestOnly",AH184,IF(G8="FixedAmount",IF($A184&lt;=E8,H8,I8),IF(OR($A184=1,$A184=E8+1),PMT(AG184/DayCount,MAX(TermMonths-$A184+1,1),-AF184),IF(AI183=0,PMT(AG184/DayCount,MAX(TermMonths-$A184+1,1),-AF184),AI183))))))</f>
        <v/>
      </c>
      <c r="AJ184" s="32">
        <f>IF(OR(AF184&lt;=0,$A184&lt;&gt;J8,J8=0),0,MIN(MAX(0,K8-L8*AF184),MAX(0,AF184-(AI184-AH184))))</f>
        <v/>
      </c>
      <c r="AK184" s="32">
        <f>IF(AF184&lt;=0,0,MIN(AF184,(AI184-AH184)+AJ184))</f>
        <v/>
      </c>
      <c r="AL184" s="32">
        <f>IF(AF184&lt;=0,0,MAX(0,AF184-AK184))</f>
        <v/>
      </c>
      <c r="AM184" s="32">
        <f>IF(OR($A184&gt;TermMonths,C9&lt;&gt;"Y"),0,AS183)</f>
        <v/>
      </c>
      <c r="AN184" s="31">
        <f>IF(AM184&lt;=0,0,IF($A184&lt;=E9,D9,F9))</f>
        <v/>
      </c>
      <c r="AO184" s="32">
        <f>IF(AM184&lt;=0,0,AM184*AN184/DayCount)</f>
        <v/>
      </c>
      <c r="AP184" s="32">
        <f>IF(AM184&lt;=0,0,MIN(AM184+AO184,IF(G9="InterestOnly",AO184,IF(G9="FixedAmount",IF($A184&lt;=E9,H9,I9),IF(OR($A184=1,$A184=E9+1),PMT(AN184/DayCount,MAX(TermMonths-$A184+1,1),-AM184),IF(AP183=0,PMT(AN184/DayCount,MAX(TermMonths-$A184+1,1),-AM184),AP183))))))</f>
        <v/>
      </c>
      <c r="AQ184" s="32">
        <f>IF(OR(AM184&lt;=0,$A184&lt;&gt;J9,J9=0),0,MIN(MAX(0,K9-L9*AM184),MAX(0,AM184-(AP184-AO184))))</f>
        <v/>
      </c>
      <c r="AR184" s="32">
        <f>IF(AM184&lt;=0,0,MIN(AM184,(AP184-AO184)+AQ184))</f>
        <v/>
      </c>
      <c r="AS184" s="32">
        <f>IF(AM184&lt;=0,0,MAX(0,AM184-AR184))</f>
        <v/>
      </c>
    </row>
    <row r="185">
      <c r="A185" s="33" t="n">
        <v>172</v>
      </c>
      <c r="B185" s="34">
        <f>IF(A185&gt;TermMonths,"",EDATE(StartDate,A185-1))</f>
        <v/>
      </c>
      <c r="C185" s="33">
        <f>IF(B185="","",YEAR(B185))</f>
        <v/>
      </c>
      <c r="D185" s="32">
        <f>IF(OR($A185&gt;TermMonths,C4&lt;&gt;"Y"),0,J184)</f>
        <v/>
      </c>
      <c r="E185" s="31">
        <f>IF(D185&lt;=0,0,IF($A185&lt;=E4,D4,F4))</f>
        <v/>
      </c>
      <c r="F185" s="32">
        <f>IF(D185&lt;=0,0,D185*E185/DayCount)</f>
        <v/>
      </c>
      <c r="G185" s="32">
        <f>IF(D185&lt;=0,0,MIN(D185+F185,IF(G4="InterestOnly",F185,IF(G4="FixedAmount",IF($A185&lt;=E4,H4,I4),IF(OR($A185=1,$A185=E4+1),PMT(E185/DayCount,MAX(TermMonths-$A185+1,1),-D185),IF(G184=0,PMT(E185/DayCount,MAX(TermMonths-$A185+1,1),-D185),G184))))))</f>
        <v/>
      </c>
      <c r="H185" s="32">
        <f>IF(OR(D185&lt;=0,$A185&lt;&gt;J4,J4=0),0,MIN(MAX(0,K4-L4*D185),MAX(0,D185-(G185-F185))))</f>
        <v/>
      </c>
      <c r="I185" s="32">
        <f>IF(D185&lt;=0,0,MIN(D185,(G185-F185)+H185))</f>
        <v/>
      </c>
      <c r="J185" s="32">
        <f>IF(D185&lt;=0,0,MAX(0,D185-I185))</f>
        <v/>
      </c>
      <c r="K185" s="32">
        <f>IF(OR($A185&gt;TermMonths,C5&lt;&gt;"Y"),0,Q184)</f>
        <v/>
      </c>
      <c r="L185" s="31">
        <f>IF(K185&lt;=0,0,IF($A185&lt;=E5,D5,F5))</f>
        <v/>
      </c>
      <c r="M185" s="32">
        <f>IF(K185&lt;=0,0,K185*L185/DayCount)</f>
        <v/>
      </c>
      <c r="N185" s="32">
        <f>IF(K185&lt;=0,0,MIN(K185+M185,IF(G5="InterestOnly",M185,IF(G5="FixedAmount",IF($A185&lt;=E5,H5,I5),IF(OR($A185=1,$A185=E5+1),PMT(L185/DayCount,MAX(TermMonths-$A185+1,1),-K185),IF(N184=0,PMT(L185/DayCount,MAX(TermMonths-$A185+1,1),-K185),N184))))))</f>
        <v/>
      </c>
      <c r="O185" s="32">
        <f>IF(OR(K185&lt;=0,$A185&lt;&gt;J5,J5=0),0,MIN(MAX(0,K5-L5*K185),MAX(0,K185-(N185-M185))))</f>
        <v/>
      </c>
      <c r="P185" s="32">
        <f>IF(K185&lt;=0,0,MIN(K185,(N185-M185)+O185))</f>
        <v/>
      </c>
      <c r="Q185" s="32">
        <f>IF(K185&lt;=0,0,MAX(0,K185-P185))</f>
        <v/>
      </c>
      <c r="R185" s="32">
        <f>IF(OR($A185&gt;TermMonths,C6&lt;&gt;"Y"),0,X184)</f>
        <v/>
      </c>
      <c r="S185" s="31">
        <f>IF(R185&lt;=0,0,IF($A185&lt;=E6,D6,F6))</f>
        <v/>
      </c>
      <c r="T185" s="32">
        <f>IF(R185&lt;=0,0,R185*S185/DayCount)</f>
        <v/>
      </c>
      <c r="U185" s="32">
        <f>IF(R185&lt;=0,0,MIN(R185+T185,IF(G6="InterestOnly",T185,IF(G6="FixedAmount",IF($A185&lt;=E6,H6,I6),IF(OR($A185=1,$A185=E6+1),PMT(S185/DayCount,MAX(TermMonths-$A185+1,1),-R185),IF(U184=0,PMT(S185/DayCount,MAX(TermMonths-$A185+1,1),-R185),U184))))))</f>
        <v/>
      </c>
      <c r="V185" s="32">
        <f>IF(OR(R185&lt;=0,$A185&lt;&gt;J6,J6=0),0,MIN(MAX(0,K6-L6*R185),MAX(0,R185-(U185-T185))))</f>
        <v/>
      </c>
      <c r="W185" s="32">
        <f>IF(R185&lt;=0,0,MIN(R185,(U185-T185)+V185))</f>
        <v/>
      </c>
      <c r="X185" s="32">
        <f>IF(R185&lt;=0,0,MAX(0,R185-W185))</f>
        <v/>
      </c>
      <c r="Y185" s="32">
        <f>IF(OR($A185&gt;TermMonths,C7&lt;&gt;"Y"),0,AE184)</f>
        <v/>
      </c>
      <c r="Z185" s="31">
        <f>IF(Y185&lt;=0,0,IF($A185&lt;=E7,D7,F7))</f>
        <v/>
      </c>
      <c r="AA185" s="32">
        <f>IF(Y185&lt;=0,0,Y185*Z185/DayCount)</f>
        <v/>
      </c>
      <c r="AB185" s="32">
        <f>IF(Y185&lt;=0,0,MIN(Y185+AA185,IF(G7="InterestOnly",AA185,IF(G7="FixedAmount",IF($A185&lt;=E7,H7,I7),IF(OR($A185=1,$A185=E7+1),PMT(Z185/DayCount,MAX(TermMonths-$A185+1,1),-Y185),IF(AB184=0,PMT(Z185/DayCount,MAX(TermMonths-$A185+1,1),-Y185),AB184))))))</f>
        <v/>
      </c>
      <c r="AC185" s="32">
        <f>IF(OR(Y185&lt;=0,$A185&lt;&gt;J7,J7=0),0,MIN(MAX(0,K7-L7*Y185),MAX(0,Y185-(AB185-AA185))))</f>
        <v/>
      </c>
      <c r="AD185" s="32">
        <f>IF(Y185&lt;=0,0,MIN(Y185,(AB185-AA185)+AC185))</f>
        <v/>
      </c>
      <c r="AE185" s="32">
        <f>IF(Y185&lt;=0,0,MAX(0,Y185-AD185))</f>
        <v/>
      </c>
      <c r="AF185" s="32">
        <f>IF(OR($A185&gt;TermMonths,C8&lt;&gt;"Y"),0,AL184)</f>
        <v/>
      </c>
      <c r="AG185" s="31">
        <f>IF(AF185&lt;=0,0,IF($A185&lt;=E8,D8,F8))</f>
        <v/>
      </c>
      <c r="AH185" s="32">
        <f>IF(AF185&lt;=0,0,AF185*AG185/DayCount)</f>
        <v/>
      </c>
      <c r="AI185" s="32">
        <f>IF(AF185&lt;=0,0,MIN(AF185+AH185,IF(G8="InterestOnly",AH185,IF(G8="FixedAmount",IF($A185&lt;=E8,H8,I8),IF(OR($A185=1,$A185=E8+1),PMT(AG185/DayCount,MAX(TermMonths-$A185+1,1),-AF185),IF(AI184=0,PMT(AG185/DayCount,MAX(TermMonths-$A185+1,1),-AF185),AI184))))))</f>
        <v/>
      </c>
      <c r="AJ185" s="32">
        <f>IF(OR(AF185&lt;=0,$A185&lt;&gt;J8,J8=0),0,MIN(MAX(0,K8-L8*AF185),MAX(0,AF185-(AI185-AH185))))</f>
        <v/>
      </c>
      <c r="AK185" s="32">
        <f>IF(AF185&lt;=0,0,MIN(AF185,(AI185-AH185)+AJ185))</f>
        <v/>
      </c>
      <c r="AL185" s="32">
        <f>IF(AF185&lt;=0,0,MAX(0,AF185-AK185))</f>
        <v/>
      </c>
      <c r="AM185" s="32">
        <f>IF(OR($A185&gt;TermMonths,C9&lt;&gt;"Y"),0,AS184)</f>
        <v/>
      </c>
      <c r="AN185" s="31">
        <f>IF(AM185&lt;=0,0,IF($A185&lt;=E9,D9,F9))</f>
        <v/>
      </c>
      <c r="AO185" s="32">
        <f>IF(AM185&lt;=0,0,AM185*AN185/DayCount)</f>
        <v/>
      </c>
      <c r="AP185" s="32">
        <f>IF(AM185&lt;=0,0,MIN(AM185+AO185,IF(G9="InterestOnly",AO185,IF(G9="FixedAmount",IF($A185&lt;=E9,H9,I9),IF(OR($A185=1,$A185=E9+1),PMT(AN185/DayCount,MAX(TermMonths-$A185+1,1),-AM185),IF(AP184=0,PMT(AN185/DayCount,MAX(TermMonths-$A185+1,1),-AM185),AP184))))))</f>
        <v/>
      </c>
      <c r="AQ185" s="32">
        <f>IF(OR(AM185&lt;=0,$A185&lt;&gt;J9,J9=0),0,MIN(MAX(0,K9-L9*AM185),MAX(0,AM185-(AP185-AO185))))</f>
        <v/>
      </c>
      <c r="AR185" s="32">
        <f>IF(AM185&lt;=0,0,MIN(AM185,(AP185-AO185)+AQ185))</f>
        <v/>
      </c>
      <c r="AS185" s="32">
        <f>IF(AM185&lt;=0,0,MAX(0,AM185-AR185))</f>
        <v/>
      </c>
    </row>
    <row r="186">
      <c r="A186" s="33" t="n">
        <v>173</v>
      </c>
      <c r="B186" s="34">
        <f>IF(A186&gt;TermMonths,"",EDATE(StartDate,A186-1))</f>
        <v/>
      </c>
      <c r="C186" s="33">
        <f>IF(B186="","",YEAR(B186))</f>
        <v/>
      </c>
      <c r="D186" s="32">
        <f>IF(OR($A186&gt;TermMonths,C4&lt;&gt;"Y"),0,J185)</f>
        <v/>
      </c>
      <c r="E186" s="31">
        <f>IF(D186&lt;=0,0,IF($A186&lt;=E4,D4,F4))</f>
        <v/>
      </c>
      <c r="F186" s="32">
        <f>IF(D186&lt;=0,0,D186*E186/DayCount)</f>
        <v/>
      </c>
      <c r="G186" s="32">
        <f>IF(D186&lt;=0,0,MIN(D186+F186,IF(G4="InterestOnly",F186,IF(G4="FixedAmount",IF($A186&lt;=E4,H4,I4),IF(OR($A186=1,$A186=E4+1),PMT(E186/DayCount,MAX(TermMonths-$A186+1,1),-D186),IF(G185=0,PMT(E186/DayCount,MAX(TermMonths-$A186+1,1),-D186),G185))))))</f>
        <v/>
      </c>
      <c r="H186" s="32">
        <f>IF(OR(D186&lt;=0,$A186&lt;&gt;J4,J4=0),0,MIN(MAX(0,K4-L4*D186),MAX(0,D186-(G186-F186))))</f>
        <v/>
      </c>
      <c r="I186" s="32">
        <f>IF(D186&lt;=0,0,MIN(D186,(G186-F186)+H186))</f>
        <v/>
      </c>
      <c r="J186" s="32">
        <f>IF(D186&lt;=0,0,MAX(0,D186-I186))</f>
        <v/>
      </c>
      <c r="K186" s="32">
        <f>IF(OR($A186&gt;TermMonths,C5&lt;&gt;"Y"),0,Q185)</f>
        <v/>
      </c>
      <c r="L186" s="31">
        <f>IF(K186&lt;=0,0,IF($A186&lt;=E5,D5,F5))</f>
        <v/>
      </c>
      <c r="M186" s="32">
        <f>IF(K186&lt;=0,0,K186*L186/DayCount)</f>
        <v/>
      </c>
      <c r="N186" s="32">
        <f>IF(K186&lt;=0,0,MIN(K186+M186,IF(G5="InterestOnly",M186,IF(G5="FixedAmount",IF($A186&lt;=E5,H5,I5),IF(OR($A186=1,$A186=E5+1),PMT(L186/DayCount,MAX(TermMonths-$A186+1,1),-K186),IF(N185=0,PMT(L186/DayCount,MAX(TermMonths-$A186+1,1),-K186),N185))))))</f>
        <v/>
      </c>
      <c r="O186" s="32">
        <f>IF(OR(K186&lt;=0,$A186&lt;&gt;J5,J5=0),0,MIN(MAX(0,K5-L5*K186),MAX(0,K186-(N186-M186))))</f>
        <v/>
      </c>
      <c r="P186" s="32">
        <f>IF(K186&lt;=0,0,MIN(K186,(N186-M186)+O186))</f>
        <v/>
      </c>
      <c r="Q186" s="32">
        <f>IF(K186&lt;=0,0,MAX(0,K186-P186))</f>
        <v/>
      </c>
      <c r="R186" s="32">
        <f>IF(OR($A186&gt;TermMonths,C6&lt;&gt;"Y"),0,X185)</f>
        <v/>
      </c>
      <c r="S186" s="31">
        <f>IF(R186&lt;=0,0,IF($A186&lt;=E6,D6,F6))</f>
        <v/>
      </c>
      <c r="T186" s="32">
        <f>IF(R186&lt;=0,0,R186*S186/DayCount)</f>
        <v/>
      </c>
      <c r="U186" s="32">
        <f>IF(R186&lt;=0,0,MIN(R186+T186,IF(G6="InterestOnly",T186,IF(G6="FixedAmount",IF($A186&lt;=E6,H6,I6),IF(OR($A186=1,$A186=E6+1),PMT(S186/DayCount,MAX(TermMonths-$A186+1,1),-R186),IF(U185=0,PMT(S186/DayCount,MAX(TermMonths-$A186+1,1),-R186),U185))))))</f>
        <v/>
      </c>
      <c r="V186" s="32">
        <f>IF(OR(R186&lt;=0,$A186&lt;&gt;J6,J6=0),0,MIN(MAX(0,K6-L6*R186),MAX(0,R186-(U186-T186))))</f>
        <v/>
      </c>
      <c r="W186" s="32">
        <f>IF(R186&lt;=0,0,MIN(R186,(U186-T186)+V186))</f>
        <v/>
      </c>
      <c r="X186" s="32">
        <f>IF(R186&lt;=0,0,MAX(0,R186-W186))</f>
        <v/>
      </c>
      <c r="Y186" s="32">
        <f>IF(OR($A186&gt;TermMonths,C7&lt;&gt;"Y"),0,AE185)</f>
        <v/>
      </c>
      <c r="Z186" s="31">
        <f>IF(Y186&lt;=0,0,IF($A186&lt;=E7,D7,F7))</f>
        <v/>
      </c>
      <c r="AA186" s="32">
        <f>IF(Y186&lt;=0,0,Y186*Z186/DayCount)</f>
        <v/>
      </c>
      <c r="AB186" s="32">
        <f>IF(Y186&lt;=0,0,MIN(Y186+AA186,IF(G7="InterestOnly",AA186,IF(G7="FixedAmount",IF($A186&lt;=E7,H7,I7),IF(OR($A186=1,$A186=E7+1),PMT(Z186/DayCount,MAX(TermMonths-$A186+1,1),-Y186),IF(AB185=0,PMT(Z186/DayCount,MAX(TermMonths-$A186+1,1),-Y186),AB185))))))</f>
        <v/>
      </c>
      <c r="AC186" s="32">
        <f>IF(OR(Y186&lt;=0,$A186&lt;&gt;J7,J7=0),0,MIN(MAX(0,K7-L7*Y186),MAX(0,Y186-(AB186-AA186))))</f>
        <v/>
      </c>
      <c r="AD186" s="32">
        <f>IF(Y186&lt;=0,0,MIN(Y186,(AB186-AA186)+AC186))</f>
        <v/>
      </c>
      <c r="AE186" s="32">
        <f>IF(Y186&lt;=0,0,MAX(0,Y186-AD186))</f>
        <v/>
      </c>
      <c r="AF186" s="32">
        <f>IF(OR($A186&gt;TermMonths,C8&lt;&gt;"Y"),0,AL185)</f>
        <v/>
      </c>
      <c r="AG186" s="31">
        <f>IF(AF186&lt;=0,0,IF($A186&lt;=E8,D8,F8))</f>
        <v/>
      </c>
      <c r="AH186" s="32">
        <f>IF(AF186&lt;=0,0,AF186*AG186/DayCount)</f>
        <v/>
      </c>
      <c r="AI186" s="32">
        <f>IF(AF186&lt;=0,0,MIN(AF186+AH186,IF(G8="InterestOnly",AH186,IF(G8="FixedAmount",IF($A186&lt;=E8,H8,I8),IF(OR($A186=1,$A186=E8+1),PMT(AG186/DayCount,MAX(TermMonths-$A186+1,1),-AF186),IF(AI185=0,PMT(AG186/DayCount,MAX(TermMonths-$A186+1,1),-AF186),AI185))))))</f>
        <v/>
      </c>
      <c r="AJ186" s="32">
        <f>IF(OR(AF186&lt;=0,$A186&lt;&gt;J8,J8=0),0,MIN(MAX(0,K8-L8*AF186),MAX(0,AF186-(AI186-AH186))))</f>
        <v/>
      </c>
      <c r="AK186" s="32">
        <f>IF(AF186&lt;=0,0,MIN(AF186,(AI186-AH186)+AJ186))</f>
        <v/>
      </c>
      <c r="AL186" s="32">
        <f>IF(AF186&lt;=0,0,MAX(0,AF186-AK186))</f>
        <v/>
      </c>
      <c r="AM186" s="32">
        <f>IF(OR($A186&gt;TermMonths,C9&lt;&gt;"Y"),0,AS185)</f>
        <v/>
      </c>
      <c r="AN186" s="31">
        <f>IF(AM186&lt;=0,0,IF($A186&lt;=E9,D9,F9))</f>
        <v/>
      </c>
      <c r="AO186" s="32">
        <f>IF(AM186&lt;=0,0,AM186*AN186/DayCount)</f>
        <v/>
      </c>
      <c r="AP186" s="32">
        <f>IF(AM186&lt;=0,0,MIN(AM186+AO186,IF(G9="InterestOnly",AO186,IF(G9="FixedAmount",IF($A186&lt;=E9,H9,I9),IF(OR($A186=1,$A186=E9+1),PMT(AN186/DayCount,MAX(TermMonths-$A186+1,1),-AM186),IF(AP185=0,PMT(AN186/DayCount,MAX(TermMonths-$A186+1,1),-AM186),AP185))))))</f>
        <v/>
      </c>
      <c r="AQ186" s="32">
        <f>IF(OR(AM186&lt;=0,$A186&lt;&gt;J9,J9=0),0,MIN(MAX(0,K9-L9*AM186),MAX(0,AM186-(AP186-AO186))))</f>
        <v/>
      </c>
      <c r="AR186" s="32">
        <f>IF(AM186&lt;=0,0,MIN(AM186,(AP186-AO186)+AQ186))</f>
        <v/>
      </c>
      <c r="AS186" s="32">
        <f>IF(AM186&lt;=0,0,MAX(0,AM186-AR186))</f>
        <v/>
      </c>
    </row>
    <row r="187">
      <c r="A187" s="33" t="n">
        <v>174</v>
      </c>
      <c r="B187" s="34">
        <f>IF(A187&gt;TermMonths,"",EDATE(StartDate,A187-1))</f>
        <v/>
      </c>
      <c r="C187" s="33">
        <f>IF(B187="","",YEAR(B187))</f>
        <v/>
      </c>
      <c r="D187" s="32">
        <f>IF(OR($A187&gt;TermMonths,C4&lt;&gt;"Y"),0,J186)</f>
        <v/>
      </c>
      <c r="E187" s="31">
        <f>IF(D187&lt;=0,0,IF($A187&lt;=E4,D4,F4))</f>
        <v/>
      </c>
      <c r="F187" s="32">
        <f>IF(D187&lt;=0,0,D187*E187/DayCount)</f>
        <v/>
      </c>
      <c r="G187" s="32">
        <f>IF(D187&lt;=0,0,MIN(D187+F187,IF(G4="InterestOnly",F187,IF(G4="FixedAmount",IF($A187&lt;=E4,H4,I4),IF(OR($A187=1,$A187=E4+1),PMT(E187/DayCount,MAX(TermMonths-$A187+1,1),-D187),IF(G186=0,PMT(E187/DayCount,MAX(TermMonths-$A187+1,1),-D187),G186))))))</f>
        <v/>
      </c>
      <c r="H187" s="32">
        <f>IF(OR(D187&lt;=0,$A187&lt;&gt;J4,J4=0),0,MIN(MAX(0,K4-L4*D187),MAX(0,D187-(G187-F187))))</f>
        <v/>
      </c>
      <c r="I187" s="32">
        <f>IF(D187&lt;=0,0,MIN(D187,(G187-F187)+H187))</f>
        <v/>
      </c>
      <c r="J187" s="32">
        <f>IF(D187&lt;=0,0,MAX(0,D187-I187))</f>
        <v/>
      </c>
      <c r="K187" s="32">
        <f>IF(OR($A187&gt;TermMonths,C5&lt;&gt;"Y"),0,Q186)</f>
        <v/>
      </c>
      <c r="L187" s="31">
        <f>IF(K187&lt;=0,0,IF($A187&lt;=E5,D5,F5))</f>
        <v/>
      </c>
      <c r="M187" s="32">
        <f>IF(K187&lt;=0,0,K187*L187/DayCount)</f>
        <v/>
      </c>
      <c r="N187" s="32">
        <f>IF(K187&lt;=0,0,MIN(K187+M187,IF(G5="InterestOnly",M187,IF(G5="FixedAmount",IF($A187&lt;=E5,H5,I5),IF(OR($A187=1,$A187=E5+1),PMT(L187/DayCount,MAX(TermMonths-$A187+1,1),-K187),IF(N186=0,PMT(L187/DayCount,MAX(TermMonths-$A187+1,1),-K187),N186))))))</f>
        <v/>
      </c>
      <c r="O187" s="32">
        <f>IF(OR(K187&lt;=0,$A187&lt;&gt;J5,J5=0),0,MIN(MAX(0,K5-L5*K187),MAX(0,K187-(N187-M187))))</f>
        <v/>
      </c>
      <c r="P187" s="32">
        <f>IF(K187&lt;=0,0,MIN(K187,(N187-M187)+O187))</f>
        <v/>
      </c>
      <c r="Q187" s="32">
        <f>IF(K187&lt;=0,0,MAX(0,K187-P187))</f>
        <v/>
      </c>
      <c r="R187" s="32">
        <f>IF(OR($A187&gt;TermMonths,C6&lt;&gt;"Y"),0,X186)</f>
        <v/>
      </c>
      <c r="S187" s="31">
        <f>IF(R187&lt;=0,0,IF($A187&lt;=E6,D6,F6))</f>
        <v/>
      </c>
      <c r="T187" s="32">
        <f>IF(R187&lt;=0,0,R187*S187/DayCount)</f>
        <v/>
      </c>
      <c r="U187" s="32">
        <f>IF(R187&lt;=0,0,MIN(R187+T187,IF(G6="InterestOnly",T187,IF(G6="FixedAmount",IF($A187&lt;=E6,H6,I6),IF(OR($A187=1,$A187=E6+1),PMT(S187/DayCount,MAX(TermMonths-$A187+1,1),-R187),IF(U186=0,PMT(S187/DayCount,MAX(TermMonths-$A187+1,1),-R187),U186))))))</f>
        <v/>
      </c>
      <c r="V187" s="32">
        <f>IF(OR(R187&lt;=0,$A187&lt;&gt;J6,J6=0),0,MIN(MAX(0,K6-L6*R187),MAX(0,R187-(U187-T187))))</f>
        <v/>
      </c>
      <c r="W187" s="32">
        <f>IF(R187&lt;=0,0,MIN(R187,(U187-T187)+V187))</f>
        <v/>
      </c>
      <c r="X187" s="32">
        <f>IF(R187&lt;=0,0,MAX(0,R187-W187))</f>
        <v/>
      </c>
      <c r="Y187" s="32">
        <f>IF(OR($A187&gt;TermMonths,C7&lt;&gt;"Y"),0,AE186)</f>
        <v/>
      </c>
      <c r="Z187" s="31">
        <f>IF(Y187&lt;=0,0,IF($A187&lt;=E7,D7,F7))</f>
        <v/>
      </c>
      <c r="AA187" s="32">
        <f>IF(Y187&lt;=0,0,Y187*Z187/DayCount)</f>
        <v/>
      </c>
      <c r="AB187" s="32">
        <f>IF(Y187&lt;=0,0,MIN(Y187+AA187,IF(G7="InterestOnly",AA187,IF(G7="FixedAmount",IF($A187&lt;=E7,H7,I7),IF(OR($A187=1,$A187=E7+1),PMT(Z187/DayCount,MAX(TermMonths-$A187+1,1),-Y187),IF(AB186=0,PMT(Z187/DayCount,MAX(TermMonths-$A187+1,1),-Y187),AB186))))))</f>
        <v/>
      </c>
      <c r="AC187" s="32">
        <f>IF(OR(Y187&lt;=0,$A187&lt;&gt;J7,J7=0),0,MIN(MAX(0,K7-L7*Y187),MAX(0,Y187-(AB187-AA187))))</f>
        <v/>
      </c>
      <c r="AD187" s="32">
        <f>IF(Y187&lt;=0,0,MIN(Y187,(AB187-AA187)+AC187))</f>
        <v/>
      </c>
      <c r="AE187" s="32">
        <f>IF(Y187&lt;=0,0,MAX(0,Y187-AD187))</f>
        <v/>
      </c>
      <c r="AF187" s="32">
        <f>IF(OR($A187&gt;TermMonths,C8&lt;&gt;"Y"),0,AL186)</f>
        <v/>
      </c>
      <c r="AG187" s="31">
        <f>IF(AF187&lt;=0,0,IF($A187&lt;=E8,D8,F8))</f>
        <v/>
      </c>
      <c r="AH187" s="32">
        <f>IF(AF187&lt;=0,0,AF187*AG187/DayCount)</f>
        <v/>
      </c>
      <c r="AI187" s="32">
        <f>IF(AF187&lt;=0,0,MIN(AF187+AH187,IF(G8="InterestOnly",AH187,IF(G8="FixedAmount",IF($A187&lt;=E8,H8,I8),IF(OR($A187=1,$A187=E8+1),PMT(AG187/DayCount,MAX(TermMonths-$A187+1,1),-AF187),IF(AI186=0,PMT(AG187/DayCount,MAX(TermMonths-$A187+1,1),-AF187),AI186))))))</f>
        <v/>
      </c>
      <c r="AJ187" s="32">
        <f>IF(OR(AF187&lt;=0,$A187&lt;&gt;J8,J8=0),0,MIN(MAX(0,K8-L8*AF187),MAX(0,AF187-(AI187-AH187))))</f>
        <v/>
      </c>
      <c r="AK187" s="32">
        <f>IF(AF187&lt;=0,0,MIN(AF187,(AI187-AH187)+AJ187))</f>
        <v/>
      </c>
      <c r="AL187" s="32">
        <f>IF(AF187&lt;=0,0,MAX(0,AF187-AK187))</f>
        <v/>
      </c>
      <c r="AM187" s="32">
        <f>IF(OR($A187&gt;TermMonths,C9&lt;&gt;"Y"),0,AS186)</f>
        <v/>
      </c>
      <c r="AN187" s="31">
        <f>IF(AM187&lt;=0,0,IF($A187&lt;=E9,D9,F9))</f>
        <v/>
      </c>
      <c r="AO187" s="32">
        <f>IF(AM187&lt;=0,0,AM187*AN187/DayCount)</f>
        <v/>
      </c>
      <c r="AP187" s="32">
        <f>IF(AM187&lt;=0,0,MIN(AM187+AO187,IF(G9="InterestOnly",AO187,IF(G9="FixedAmount",IF($A187&lt;=E9,H9,I9),IF(OR($A187=1,$A187=E9+1),PMT(AN187/DayCount,MAX(TermMonths-$A187+1,1),-AM187),IF(AP186=0,PMT(AN187/DayCount,MAX(TermMonths-$A187+1,1),-AM187),AP186))))))</f>
        <v/>
      </c>
      <c r="AQ187" s="32">
        <f>IF(OR(AM187&lt;=0,$A187&lt;&gt;J9,J9=0),0,MIN(MAX(0,K9-L9*AM187),MAX(0,AM187-(AP187-AO187))))</f>
        <v/>
      </c>
      <c r="AR187" s="32">
        <f>IF(AM187&lt;=0,0,MIN(AM187,(AP187-AO187)+AQ187))</f>
        <v/>
      </c>
      <c r="AS187" s="32">
        <f>IF(AM187&lt;=0,0,MAX(0,AM187-AR187))</f>
        <v/>
      </c>
    </row>
    <row r="188">
      <c r="A188" s="33" t="n">
        <v>175</v>
      </c>
      <c r="B188" s="34">
        <f>IF(A188&gt;TermMonths,"",EDATE(StartDate,A188-1))</f>
        <v/>
      </c>
      <c r="C188" s="33">
        <f>IF(B188="","",YEAR(B188))</f>
        <v/>
      </c>
      <c r="D188" s="32">
        <f>IF(OR($A188&gt;TermMonths,C4&lt;&gt;"Y"),0,J187)</f>
        <v/>
      </c>
      <c r="E188" s="31">
        <f>IF(D188&lt;=0,0,IF($A188&lt;=E4,D4,F4))</f>
        <v/>
      </c>
      <c r="F188" s="32">
        <f>IF(D188&lt;=0,0,D188*E188/DayCount)</f>
        <v/>
      </c>
      <c r="G188" s="32">
        <f>IF(D188&lt;=0,0,MIN(D188+F188,IF(G4="InterestOnly",F188,IF(G4="FixedAmount",IF($A188&lt;=E4,H4,I4),IF(OR($A188=1,$A188=E4+1),PMT(E188/DayCount,MAX(TermMonths-$A188+1,1),-D188),IF(G187=0,PMT(E188/DayCount,MAX(TermMonths-$A188+1,1),-D188),G187))))))</f>
        <v/>
      </c>
      <c r="H188" s="32">
        <f>IF(OR(D188&lt;=0,$A188&lt;&gt;J4,J4=0),0,MIN(MAX(0,K4-L4*D188),MAX(0,D188-(G188-F188))))</f>
        <v/>
      </c>
      <c r="I188" s="32">
        <f>IF(D188&lt;=0,0,MIN(D188,(G188-F188)+H188))</f>
        <v/>
      </c>
      <c r="J188" s="32">
        <f>IF(D188&lt;=0,0,MAX(0,D188-I188))</f>
        <v/>
      </c>
      <c r="K188" s="32">
        <f>IF(OR($A188&gt;TermMonths,C5&lt;&gt;"Y"),0,Q187)</f>
        <v/>
      </c>
      <c r="L188" s="31">
        <f>IF(K188&lt;=0,0,IF($A188&lt;=E5,D5,F5))</f>
        <v/>
      </c>
      <c r="M188" s="32">
        <f>IF(K188&lt;=0,0,K188*L188/DayCount)</f>
        <v/>
      </c>
      <c r="N188" s="32">
        <f>IF(K188&lt;=0,0,MIN(K188+M188,IF(G5="InterestOnly",M188,IF(G5="FixedAmount",IF($A188&lt;=E5,H5,I5),IF(OR($A188=1,$A188=E5+1),PMT(L188/DayCount,MAX(TermMonths-$A188+1,1),-K188),IF(N187=0,PMT(L188/DayCount,MAX(TermMonths-$A188+1,1),-K188),N187))))))</f>
        <v/>
      </c>
      <c r="O188" s="32">
        <f>IF(OR(K188&lt;=0,$A188&lt;&gt;J5,J5=0),0,MIN(MAX(0,K5-L5*K188),MAX(0,K188-(N188-M188))))</f>
        <v/>
      </c>
      <c r="P188" s="32">
        <f>IF(K188&lt;=0,0,MIN(K188,(N188-M188)+O188))</f>
        <v/>
      </c>
      <c r="Q188" s="32">
        <f>IF(K188&lt;=0,0,MAX(0,K188-P188))</f>
        <v/>
      </c>
      <c r="R188" s="32">
        <f>IF(OR($A188&gt;TermMonths,C6&lt;&gt;"Y"),0,X187)</f>
        <v/>
      </c>
      <c r="S188" s="31">
        <f>IF(R188&lt;=0,0,IF($A188&lt;=E6,D6,F6))</f>
        <v/>
      </c>
      <c r="T188" s="32">
        <f>IF(R188&lt;=0,0,R188*S188/DayCount)</f>
        <v/>
      </c>
      <c r="U188" s="32">
        <f>IF(R188&lt;=0,0,MIN(R188+T188,IF(G6="InterestOnly",T188,IF(G6="FixedAmount",IF($A188&lt;=E6,H6,I6),IF(OR($A188=1,$A188=E6+1),PMT(S188/DayCount,MAX(TermMonths-$A188+1,1),-R188),IF(U187=0,PMT(S188/DayCount,MAX(TermMonths-$A188+1,1),-R188),U187))))))</f>
        <v/>
      </c>
      <c r="V188" s="32">
        <f>IF(OR(R188&lt;=0,$A188&lt;&gt;J6,J6=0),0,MIN(MAX(0,K6-L6*R188),MAX(0,R188-(U188-T188))))</f>
        <v/>
      </c>
      <c r="W188" s="32">
        <f>IF(R188&lt;=0,0,MIN(R188,(U188-T188)+V188))</f>
        <v/>
      </c>
      <c r="X188" s="32">
        <f>IF(R188&lt;=0,0,MAX(0,R188-W188))</f>
        <v/>
      </c>
      <c r="Y188" s="32">
        <f>IF(OR($A188&gt;TermMonths,C7&lt;&gt;"Y"),0,AE187)</f>
        <v/>
      </c>
      <c r="Z188" s="31">
        <f>IF(Y188&lt;=0,0,IF($A188&lt;=E7,D7,F7))</f>
        <v/>
      </c>
      <c r="AA188" s="32">
        <f>IF(Y188&lt;=0,0,Y188*Z188/DayCount)</f>
        <v/>
      </c>
      <c r="AB188" s="32">
        <f>IF(Y188&lt;=0,0,MIN(Y188+AA188,IF(G7="InterestOnly",AA188,IF(G7="FixedAmount",IF($A188&lt;=E7,H7,I7),IF(OR($A188=1,$A188=E7+1),PMT(Z188/DayCount,MAX(TermMonths-$A188+1,1),-Y188),IF(AB187=0,PMT(Z188/DayCount,MAX(TermMonths-$A188+1,1),-Y188),AB187))))))</f>
        <v/>
      </c>
      <c r="AC188" s="32">
        <f>IF(OR(Y188&lt;=0,$A188&lt;&gt;J7,J7=0),0,MIN(MAX(0,K7-L7*Y188),MAX(0,Y188-(AB188-AA188))))</f>
        <v/>
      </c>
      <c r="AD188" s="32">
        <f>IF(Y188&lt;=0,0,MIN(Y188,(AB188-AA188)+AC188))</f>
        <v/>
      </c>
      <c r="AE188" s="32">
        <f>IF(Y188&lt;=0,0,MAX(0,Y188-AD188))</f>
        <v/>
      </c>
      <c r="AF188" s="32">
        <f>IF(OR($A188&gt;TermMonths,C8&lt;&gt;"Y"),0,AL187)</f>
        <v/>
      </c>
      <c r="AG188" s="31">
        <f>IF(AF188&lt;=0,0,IF($A188&lt;=E8,D8,F8))</f>
        <v/>
      </c>
      <c r="AH188" s="32">
        <f>IF(AF188&lt;=0,0,AF188*AG188/DayCount)</f>
        <v/>
      </c>
      <c r="AI188" s="32">
        <f>IF(AF188&lt;=0,0,MIN(AF188+AH188,IF(G8="InterestOnly",AH188,IF(G8="FixedAmount",IF($A188&lt;=E8,H8,I8),IF(OR($A188=1,$A188=E8+1),PMT(AG188/DayCount,MAX(TermMonths-$A188+1,1),-AF188),IF(AI187=0,PMT(AG188/DayCount,MAX(TermMonths-$A188+1,1),-AF188),AI187))))))</f>
        <v/>
      </c>
      <c r="AJ188" s="32">
        <f>IF(OR(AF188&lt;=0,$A188&lt;&gt;J8,J8=0),0,MIN(MAX(0,K8-L8*AF188),MAX(0,AF188-(AI188-AH188))))</f>
        <v/>
      </c>
      <c r="AK188" s="32">
        <f>IF(AF188&lt;=0,0,MIN(AF188,(AI188-AH188)+AJ188))</f>
        <v/>
      </c>
      <c r="AL188" s="32">
        <f>IF(AF188&lt;=0,0,MAX(0,AF188-AK188))</f>
        <v/>
      </c>
      <c r="AM188" s="32">
        <f>IF(OR($A188&gt;TermMonths,C9&lt;&gt;"Y"),0,AS187)</f>
        <v/>
      </c>
      <c r="AN188" s="31">
        <f>IF(AM188&lt;=0,0,IF($A188&lt;=E9,D9,F9))</f>
        <v/>
      </c>
      <c r="AO188" s="32">
        <f>IF(AM188&lt;=0,0,AM188*AN188/DayCount)</f>
        <v/>
      </c>
      <c r="AP188" s="32">
        <f>IF(AM188&lt;=0,0,MIN(AM188+AO188,IF(G9="InterestOnly",AO188,IF(G9="FixedAmount",IF($A188&lt;=E9,H9,I9),IF(OR($A188=1,$A188=E9+1),PMT(AN188/DayCount,MAX(TermMonths-$A188+1,1),-AM188),IF(AP187=0,PMT(AN188/DayCount,MAX(TermMonths-$A188+1,1),-AM188),AP187))))))</f>
        <v/>
      </c>
      <c r="AQ188" s="32">
        <f>IF(OR(AM188&lt;=0,$A188&lt;&gt;J9,J9=0),0,MIN(MAX(0,K9-L9*AM188),MAX(0,AM188-(AP188-AO188))))</f>
        <v/>
      </c>
      <c r="AR188" s="32">
        <f>IF(AM188&lt;=0,0,MIN(AM188,(AP188-AO188)+AQ188))</f>
        <v/>
      </c>
      <c r="AS188" s="32">
        <f>IF(AM188&lt;=0,0,MAX(0,AM188-AR188))</f>
        <v/>
      </c>
    </row>
    <row r="189">
      <c r="A189" s="33" t="n">
        <v>176</v>
      </c>
      <c r="B189" s="34">
        <f>IF(A189&gt;TermMonths,"",EDATE(StartDate,A189-1))</f>
        <v/>
      </c>
      <c r="C189" s="33">
        <f>IF(B189="","",YEAR(B189))</f>
        <v/>
      </c>
      <c r="D189" s="32">
        <f>IF(OR($A189&gt;TermMonths,C4&lt;&gt;"Y"),0,J188)</f>
        <v/>
      </c>
      <c r="E189" s="31">
        <f>IF(D189&lt;=0,0,IF($A189&lt;=E4,D4,F4))</f>
        <v/>
      </c>
      <c r="F189" s="32">
        <f>IF(D189&lt;=0,0,D189*E189/DayCount)</f>
        <v/>
      </c>
      <c r="G189" s="32">
        <f>IF(D189&lt;=0,0,MIN(D189+F189,IF(G4="InterestOnly",F189,IF(G4="FixedAmount",IF($A189&lt;=E4,H4,I4),IF(OR($A189=1,$A189=E4+1),PMT(E189/DayCount,MAX(TermMonths-$A189+1,1),-D189),IF(G188=0,PMT(E189/DayCount,MAX(TermMonths-$A189+1,1),-D189),G188))))))</f>
        <v/>
      </c>
      <c r="H189" s="32">
        <f>IF(OR(D189&lt;=0,$A189&lt;&gt;J4,J4=0),0,MIN(MAX(0,K4-L4*D189),MAX(0,D189-(G189-F189))))</f>
        <v/>
      </c>
      <c r="I189" s="32">
        <f>IF(D189&lt;=0,0,MIN(D189,(G189-F189)+H189))</f>
        <v/>
      </c>
      <c r="J189" s="32">
        <f>IF(D189&lt;=0,0,MAX(0,D189-I189))</f>
        <v/>
      </c>
      <c r="K189" s="32">
        <f>IF(OR($A189&gt;TermMonths,C5&lt;&gt;"Y"),0,Q188)</f>
        <v/>
      </c>
      <c r="L189" s="31">
        <f>IF(K189&lt;=0,0,IF($A189&lt;=E5,D5,F5))</f>
        <v/>
      </c>
      <c r="M189" s="32">
        <f>IF(K189&lt;=0,0,K189*L189/DayCount)</f>
        <v/>
      </c>
      <c r="N189" s="32">
        <f>IF(K189&lt;=0,0,MIN(K189+M189,IF(G5="InterestOnly",M189,IF(G5="FixedAmount",IF($A189&lt;=E5,H5,I5),IF(OR($A189=1,$A189=E5+1),PMT(L189/DayCount,MAX(TermMonths-$A189+1,1),-K189),IF(N188=0,PMT(L189/DayCount,MAX(TermMonths-$A189+1,1),-K189),N188))))))</f>
        <v/>
      </c>
      <c r="O189" s="32">
        <f>IF(OR(K189&lt;=0,$A189&lt;&gt;J5,J5=0),0,MIN(MAX(0,K5-L5*K189),MAX(0,K189-(N189-M189))))</f>
        <v/>
      </c>
      <c r="P189" s="32">
        <f>IF(K189&lt;=0,0,MIN(K189,(N189-M189)+O189))</f>
        <v/>
      </c>
      <c r="Q189" s="32">
        <f>IF(K189&lt;=0,0,MAX(0,K189-P189))</f>
        <v/>
      </c>
      <c r="R189" s="32">
        <f>IF(OR($A189&gt;TermMonths,C6&lt;&gt;"Y"),0,X188)</f>
        <v/>
      </c>
      <c r="S189" s="31">
        <f>IF(R189&lt;=0,0,IF($A189&lt;=E6,D6,F6))</f>
        <v/>
      </c>
      <c r="T189" s="32">
        <f>IF(R189&lt;=0,0,R189*S189/DayCount)</f>
        <v/>
      </c>
      <c r="U189" s="32">
        <f>IF(R189&lt;=0,0,MIN(R189+T189,IF(G6="InterestOnly",T189,IF(G6="FixedAmount",IF($A189&lt;=E6,H6,I6),IF(OR($A189=1,$A189=E6+1),PMT(S189/DayCount,MAX(TermMonths-$A189+1,1),-R189),IF(U188=0,PMT(S189/DayCount,MAX(TermMonths-$A189+1,1),-R189),U188))))))</f>
        <v/>
      </c>
      <c r="V189" s="32">
        <f>IF(OR(R189&lt;=0,$A189&lt;&gt;J6,J6=0),0,MIN(MAX(0,K6-L6*R189),MAX(0,R189-(U189-T189))))</f>
        <v/>
      </c>
      <c r="W189" s="32">
        <f>IF(R189&lt;=0,0,MIN(R189,(U189-T189)+V189))</f>
        <v/>
      </c>
      <c r="X189" s="32">
        <f>IF(R189&lt;=0,0,MAX(0,R189-W189))</f>
        <v/>
      </c>
      <c r="Y189" s="32">
        <f>IF(OR($A189&gt;TermMonths,C7&lt;&gt;"Y"),0,AE188)</f>
        <v/>
      </c>
      <c r="Z189" s="31">
        <f>IF(Y189&lt;=0,0,IF($A189&lt;=E7,D7,F7))</f>
        <v/>
      </c>
      <c r="AA189" s="32">
        <f>IF(Y189&lt;=0,0,Y189*Z189/DayCount)</f>
        <v/>
      </c>
      <c r="AB189" s="32">
        <f>IF(Y189&lt;=0,0,MIN(Y189+AA189,IF(G7="InterestOnly",AA189,IF(G7="FixedAmount",IF($A189&lt;=E7,H7,I7),IF(OR($A189=1,$A189=E7+1),PMT(Z189/DayCount,MAX(TermMonths-$A189+1,1),-Y189),IF(AB188=0,PMT(Z189/DayCount,MAX(TermMonths-$A189+1,1),-Y189),AB188))))))</f>
        <v/>
      </c>
      <c r="AC189" s="32">
        <f>IF(OR(Y189&lt;=0,$A189&lt;&gt;J7,J7=0),0,MIN(MAX(0,K7-L7*Y189),MAX(0,Y189-(AB189-AA189))))</f>
        <v/>
      </c>
      <c r="AD189" s="32">
        <f>IF(Y189&lt;=0,0,MIN(Y189,(AB189-AA189)+AC189))</f>
        <v/>
      </c>
      <c r="AE189" s="32">
        <f>IF(Y189&lt;=0,0,MAX(0,Y189-AD189))</f>
        <v/>
      </c>
      <c r="AF189" s="32">
        <f>IF(OR($A189&gt;TermMonths,C8&lt;&gt;"Y"),0,AL188)</f>
        <v/>
      </c>
      <c r="AG189" s="31">
        <f>IF(AF189&lt;=0,0,IF($A189&lt;=E8,D8,F8))</f>
        <v/>
      </c>
      <c r="AH189" s="32">
        <f>IF(AF189&lt;=0,0,AF189*AG189/DayCount)</f>
        <v/>
      </c>
      <c r="AI189" s="32">
        <f>IF(AF189&lt;=0,0,MIN(AF189+AH189,IF(G8="InterestOnly",AH189,IF(G8="FixedAmount",IF($A189&lt;=E8,H8,I8),IF(OR($A189=1,$A189=E8+1),PMT(AG189/DayCount,MAX(TermMonths-$A189+1,1),-AF189),IF(AI188=0,PMT(AG189/DayCount,MAX(TermMonths-$A189+1,1),-AF189),AI188))))))</f>
        <v/>
      </c>
      <c r="AJ189" s="32">
        <f>IF(OR(AF189&lt;=0,$A189&lt;&gt;J8,J8=0),0,MIN(MAX(0,K8-L8*AF189),MAX(0,AF189-(AI189-AH189))))</f>
        <v/>
      </c>
      <c r="AK189" s="32">
        <f>IF(AF189&lt;=0,0,MIN(AF189,(AI189-AH189)+AJ189))</f>
        <v/>
      </c>
      <c r="AL189" s="32">
        <f>IF(AF189&lt;=0,0,MAX(0,AF189-AK189))</f>
        <v/>
      </c>
      <c r="AM189" s="32">
        <f>IF(OR($A189&gt;TermMonths,C9&lt;&gt;"Y"),0,AS188)</f>
        <v/>
      </c>
      <c r="AN189" s="31">
        <f>IF(AM189&lt;=0,0,IF($A189&lt;=E9,D9,F9))</f>
        <v/>
      </c>
      <c r="AO189" s="32">
        <f>IF(AM189&lt;=0,0,AM189*AN189/DayCount)</f>
        <v/>
      </c>
      <c r="AP189" s="32">
        <f>IF(AM189&lt;=0,0,MIN(AM189+AO189,IF(G9="InterestOnly",AO189,IF(G9="FixedAmount",IF($A189&lt;=E9,H9,I9),IF(OR($A189=1,$A189=E9+1),PMT(AN189/DayCount,MAX(TermMonths-$A189+1,1),-AM189),IF(AP188=0,PMT(AN189/DayCount,MAX(TermMonths-$A189+1,1),-AM189),AP188))))))</f>
        <v/>
      </c>
      <c r="AQ189" s="32">
        <f>IF(OR(AM189&lt;=0,$A189&lt;&gt;J9,J9=0),0,MIN(MAX(0,K9-L9*AM189),MAX(0,AM189-(AP189-AO189))))</f>
        <v/>
      </c>
      <c r="AR189" s="32">
        <f>IF(AM189&lt;=0,0,MIN(AM189,(AP189-AO189)+AQ189))</f>
        <v/>
      </c>
      <c r="AS189" s="32">
        <f>IF(AM189&lt;=0,0,MAX(0,AM189-AR189))</f>
        <v/>
      </c>
    </row>
    <row r="190">
      <c r="A190" s="33" t="n">
        <v>177</v>
      </c>
      <c r="B190" s="34">
        <f>IF(A190&gt;TermMonths,"",EDATE(StartDate,A190-1))</f>
        <v/>
      </c>
      <c r="C190" s="33">
        <f>IF(B190="","",YEAR(B190))</f>
        <v/>
      </c>
      <c r="D190" s="32">
        <f>IF(OR($A190&gt;TermMonths,C4&lt;&gt;"Y"),0,J189)</f>
        <v/>
      </c>
      <c r="E190" s="31">
        <f>IF(D190&lt;=0,0,IF($A190&lt;=E4,D4,F4))</f>
        <v/>
      </c>
      <c r="F190" s="32">
        <f>IF(D190&lt;=0,0,D190*E190/DayCount)</f>
        <v/>
      </c>
      <c r="G190" s="32">
        <f>IF(D190&lt;=0,0,MIN(D190+F190,IF(G4="InterestOnly",F190,IF(G4="FixedAmount",IF($A190&lt;=E4,H4,I4),IF(OR($A190=1,$A190=E4+1),PMT(E190/DayCount,MAX(TermMonths-$A190+1,1),-D190),IF(G189=0,PMT(E190/DayCount,MAX(TermMonths-$A190+1,1),-D190),G189))))))</f>
        <v/>
      </c>
      <c r="H190" s="32">
        <f>IF(OR(D190&lt;=0,$A190&lt;&gt;J4,J4=0),0,MIN(MAX(0,K4-L4*D190),MAX(0,D190-(G190-F190))))</f>
        <v/>
      </c>
      <c r="I190" s="32">
        <f>IF(D190&lt;=0,0,MIN(D190,(G190-F190)+H190))</f>
        <v/>
      </c>
      <c r="J190" s="32">
        <f>IF(D190&lt;=0,0,MAX(0,D190-I190))</f>
        <v/>
      </c>
      <c r="K190" s="32">
        <f>IF(OR($A190&gt;TermMonths,C5&lt;&gt;"Y"),0,Q189)</f>
        <v/>
      </c>
      <c r="L190" s="31">
        <f>IF(K190&lt;=0,0,IF($A190&lt;=E5,D5,F5))</f>
        <v/>
      </c>
      <c r="M190" s="32">
        <f>IF(K190&lt;=0,0,K190*L190/DayCount)</f>
        <v/>
      </c>
      <c r="N190" s="32">
        <f>IF(K190&lt;=0,0,MIN(K190+M190,IF(G5="InterestOnly",M190,IF(G5="FixedAmount",IF($A190&lt;=E5,H5,I5),IF(OR($A190=1,$A190=E5+1),PMT(L190/DayCount,MAX(TermMonths-$A190+1,1),-K190),IF(N189=0,PMT(L190/DayCount,MAX(TermMonths-$A190+1,1),-K190),N189))))))</f>
        <v/>
      </c>
      <c r="O190" s="32">
        <f>IF(OR(K190&lt;=0,$A190&lt;&gt;J5,J5=0),0,MIN(MAX(0,K5-L5*K190),MAX(0,K190-(N190-M190))))</f>
        <v/>
      </c>
      <c r="P190" s="32">
        <f>IF(K190&lt;=0,0,MIN(K190,(N190-M190)+O190))</f>
        <v/>
      </c>
      <c r="Q190" s="32">
        <f>IF(K190&lt;=0,0,MAX(0,K190-P190))</f>
        <v/>
      </c>
      <c r="R190" s="32">
        <f>IF(OR($A190&gt;TermMonths,C6&lt;&gt;"Y"),0,X189)</f>
        <v/>
      </c>
      <c r="S190" s="31">
        <f>IF(R190&lt;=0,0,IF($A190&lt;=E6,D6,F6))</f>
        <v/>
      </c>
      <c r="T190" s="32">
        <f>IF(R190&lt;=0,0,R190*S190/DayCount)</f>
        <v/>
      </c>
      <c r="U190" s="32">
        <f>IF(R190&lt;=0,0,MIN(R190+T190,IF(G6="InterestOnly",T190,IF(G6="FixedAmount",IF($A190&lt;=E6,H6,I6),IF(OR($A190=1,$A190=E6+1),PMT(S190/DayCount,MAX(TermMonths-$A190+1,1),-R190),IF(U189=0,PMT(S190/DayCount,MAX(TermMonths-$A190+1,1),-R190),U189))))))</f>
        <v/>
      </c>
      <c r="V190" s="32">
        <f>IF(OR(R190&lt;=0,$A190&lt;&gt;J6,J6=0),0,MIN(MAX(0,K6-L6*R190),MAX(0,R190-(U190-T190))))</f>
        <v/>
      </c>
      <c r="W190" s="32">
        <f>IF(R190&lt;=0,0,MIN(R190,(U190-T190)+V190))</f>
        <v/>
      </c>
      <c r="X190" s="32">
        <f>IF(R190&lt;=0,0,MAX(0,R190-W190))</f>
        <v/>
      </c>
      <c r="Y190" s="32">
        <f>IF(OR($A190&gt;TermMonths,C7&lt;&gt;"Y"),0,AE189)</f>
        <v/>
      </c>
      <c r="Z190" s="31">
        <f>IF(Y190&lt;=0,0,IF($A190&lt;=E7,D7,F7))</f>
        <v/>
      </c>
      <c r="AA190" s="32">
        <f>IF(Y190&lt;=0,0,Y190*Z190/DayCount)</f>
        <v/>
      </c>
      <c r="AB190" s="32">
        <f>IF(Y190&lt;=0,0,MIN(Y190+AA190,IF(G7="InterestOnly",AA190,IF(G7="FixedAmount",IF($A190&lt;=E7,H7,I7),IF(OR($A190=1,$A190=E7+1),PMT(Z190/DayCount,MAX(TermMonths-$A190+1,1),-Y190),IF(AB189=0,PMT(Z190/DayCount,MAX(TermMonths-$A190+1,1),-Y190),AB189))))))</f>
        <v/>
      </c>
      <c r="AC190" s="32">
        <f>IF(OR(Y190&lt;=0,$A190&lt;&gt;J7,J7=0),0,MIN(MAX(0,K7-L7*Y190),MAX(0,Y190-(AB190-AA190))))</f>
        <v/>
      </c>
      <c r="AD190" s="32">
        <f>IF(Y190&lt;=0,0,MIN(Y190,(AB190-AA190)+AC190))</f>
        <v/>
      </c>
      <c r="AE190" s="32">
        <f>IF(Y190&lt;=0,0,MAX(0,Y190-AD190))</f>
        <v/>
      </c>
      <c r="AF190" s="32">
        <f>IF(OR($A190&gt;TermMonths,C8&lt;&gt;"Y"),0,AL189)</f>
        <v/>
      </c>
      <c r="AG190" s="31">
        <f>IF(AF190&lt;=0,0,IF($A190&lt;=E8,D8,F8))</f>
        <v/>
      </c>
      <c r="AH190" s="32">
        <f>IF(AF190&lt;=0,0,AF190*AG190/DayCount)</f>
        <v/>
      </c>
      <c r="AI190" s="32">
        <f>IF(AF190&lt;=0,0,MIN(AF190+AH190,IF(G8="InterestOnly",AH190,IF(G8="FixedAmount",IF($A190&lt;=E8,H8,I8),IF(OR($A190=1,$A190=E8+1),PMT(AG190/DayCount,MAX(TermMonths-$A190+1,1),-AF190),IF(AI189=0,PMT(AG190/DayCount,MAX(TermMonths-$A190+1,1),-AF190),AI189))))))</f>
        <v/>
      </c>
      <c r="AJ190" s="32">
        <f>IF(OR(AF190&lt;=0,$A190&lt;&gt;J8,J8=0),0,MIN(MAX(0,K8-L8*AF190),MAX(0,AF190-(AI190-AH190))))</f>
        <v/>
      </c>
      <c r="AK190" s="32">
        <f>IF(AF190&lt;=0,0,MIN(AF190,(AI190-AH190)+AJ190))</f>
        <v/>
      </c>
      <c r="AL190" s="32">
        <f>IF(AF190&lt;=0,0,MAX(0,AF190-AK190))</f>
        <v/>
      </c>
      <c r="AM190" s="32">
        <f>IF(OR($A190&gt;TermMonths,C9&lt;&gt;"Y"),0,AS189)</f>
        <v/>
      </c>
      <c r="AN190" s="31">
        <f>IF(AM190&lt;=0,0,IF($A190&lt;=E9,D9,F9))</f>
        <v/>
      </c>
      <c r="AO190" s="32">
        <f>IF(AM190&lt;=0,0,AM190*AN190/DayCount)</f>
        <v/>
      </c>
      <c r="AP190" s="32">
        <f>IF(AM190&lt;=0,0,MIN(AM190+AO190,IF(G9="InterestOnly",AO190,IF(G9="FixedAmount",IF($A190&lt;=E9,H9,I9),IF(OR($A190=1,$A190=E9+1),PMT(AN190/DayCount,MAX(TermMonths-$A190+1,1),-AM190),IF(AP189=0,PMT(AN190/DayCount,MAX(TermMonths-$A190+1,1),-AM190),AP189))))))</f>
        <v/>
      </c>
      <c r="AQ190" s="32">
        <f>IF(OR(AM190&lt;=0,$A190&lt;&gt;J9,J9=0),0,MIN(MAX(0,K9-L9*AM190),MAX(0,AM190-(AP190-AO190))))</f>
        <v/>
      </c>
      <c r="AR190" s="32">
        <f>IF(AM190&lt;=0,0,MIN(AM190,(AP190-AO190)+AQ190))</f>
        <v/>
      </c>
      <c r="AS190" s="32">
        <f>IF(AM190&lt;=0,0,MAX(0,AM190-AR190))</f>
        <v/>
      </c>
    </row>
    <row r="191">
      <c r="A191" s="33" t="n">
        <v>178</v>
      </c>
      <c r="B191" s="34">
        <f>IF(A191&gt;TermMonths,"",EDATE(StartDate,A191-1))</f>
        <v/>
      </c>
      <c r="C191" s="33">
        <f>IF(B191="","",YEAR(B191))</f>
        <v/>
      </c>
      <c r="D191" s="32">
        <f>IF(OR($A191&gt;TermMonths,C4&lt;&gt;"Y"),0,J190)</f>
        <v/>
      </c>
      <c r="E191" s="31">
        <f>IF(D191&lt;=0,0,IF($A191&lt;=E4,D4,F4))</f>
        <v/>
      </c>
      <c r="F191" s="32">
        <f>IF(D191&lt;=0,0,D191*E191/DayCount)</f>
        <v/>
      </c>
      <c r="G191" s="32">
        <f>IF(D191&lt;=0,0,MIN(D191+F191,IF(G4="InterestOnly",F191,IF(G4="FixedAmount",IF($A191&lt;=E4,H4,I4),IF(OR($A191=1,$A191=E4+1),PMT(E191/DayCount,MAX(TermMonths-$A191+1,1),-D191),IF(G190=0,PMT(E191/DayCount,MAX(TermMonths-$A191+1,1),-D191),G190))))))</f>
        <v/>
      </c>
      <c r="H191" s="32">
        <f>IF(OR(D191&lt;=0,$A191&lt;&gt;J4,J4=0),0,MIN(MAX(0,K4-L4*D191),MAX(0,D191-(G191-F191))))</f>
        <v/>
      </c>
      <c r="I191" s="32">
        <f>IF(D191&lt;=0,0,MIN(D191,(G191-F191)+H191))</f>
        <v/>
      </c>
      <c r="J191" s="32">
        <f>IF(D191&lt;=0,0,MAX(0,D191-I191))</f>
        <v/>
      </c>
      <c r="K191" s="32">
        <f>IF(OR($A191&gt;TermMonths,C5&lt;&gt;"Y"),0,Q190)</f>
        <v/>
      </c>
      <c r="L191" s="31">
        <f>IF(K191&lt;=0,0,IF($A191&lt;=E5,D5,F5))</f>
        <v/>
      </c>
      <c r="M191" s="32">
        <f>IF(K191&lt;=0,0,K191*L191/DayCount)</f>
        <v/>
      </c>
      <c r="N191" s="32">
        <f>IF(K191&lt;=0,0,MIN(K191+M191,IF(G5="InterestOnly",M191,IF(G5="FixedAmount",IF($A191&lt;=E5,H5,I5),IF(OR($A191=1,$A191=E5+1),PMT(L191/DayCount,MAX(TermMonths-$A191+1,1),-K191),IF(N190=0,PMT(L191/DayCount,MAX(TermMonths-$A191+1,1),-K191),N190))))))</f>
        <v/>
      </c>
      <c r="O191" s="32">
        <f>IF(OR(K191&lt;=0,$A191&lt;&gt;J5,J5=0),0,MIN(MAX(0,K5-L5*K191),MAX(0,K191-(N191-M191))))</f>
        <v/>
      </c>
      <c r="P191" s="32">
        <f>IF(K191&lt;=0,0,MIN(K191,(N191-M191)+O191))</f>
        <v/>
      </c>
      <c r="Q191" s="32">
        <f>IF(K191&lt;=0,0,MAX(0,K191-P191))</f>
        <v/>
      </c>
      <c r="R191" s="32">
        <f>IF(OR($A191&gt;TermMonths,C6&lt;&gt;"Y"),0,X190)</f>
        <v/>
      </c>
      <c r="S191" s="31">
        <f>IF(R191&lt;=0,0,IF($A191&lt;=E6,D6,F6))</f>
        <v/>
      </c>
      <c r="T191" s="32">
        <f>IF(R191&lt;=0,0,R191*S191/DayCount)</f>
        <v/>
      </c>
      <c r="U191" s="32">
        <f>IF(R191&lt;=0,0,MIN(R191+T191,IF(G6="InterestOnly",T191,IF(G6="FixedAmount",IF($A191&lt;=E6,H6,I6),IF(OR($A191=1,$A191=E6+1),PMT(S191/DayCount,MAX(TermMonths-$A191+1,1),-R191),IF(U190=0,PMT(S191/DayCount,MAX(TermMonths-$A191+1,1),-R191),U190))))))</f>
        <v/>
      </c>
      <c r="V191" s="32">
        <f>IF(OR(R191&lt;=0,$A191&lt;&gt;J6,J6=0),0,MIN(MAX(0,K6-L6*R191),MAX(0,R191-(U191-T191))))</f>
        <v/>
      </c>
      <c r="W191" s="32">
        <f>IF(R191&lt;=0,0,MIN(R191,(U191-T191)+V191))</f>
        <v/>
      </c>
      <c r="X191" s="32">
        <f>IF(R191&lt;=0,0,MAX(0,R191-W191))</f>
        <v/>
      </c>
      <c r="Y191" s="32">
        <f>IF(OR($A191&gt;TermMonths,C7&lt;&gt;"Y"),0,AE190)</f>
        <v/>
      </c>
      <c r="Z191" s="31">
        <f>IF(Y191&lt;=0,0,IF($A191&lt;=E7,D7,F7))</f>
        <v/>
      </c>
      <c r="AA191" s="32">
        <f>IF(Y191&lt;=0,0,Y191*Z191/DayCount)</f>
        <v/>
      </c>
      <c r="AB191" s="32">
        <f>IF(Y191&lt;=0,0,MIN(Y191+AA191,IF(G7="InterestOnly",AA191,IF(G7="FixedAmount",IF($A191&lt;=E7,H7,I7),IF(OR($A191=1,$A191=E7+1),PMT(Z191/DayCount,MAX(TermMonths-$A191+1,1),-Y191),IF(AB190=0,PMT(Z191/DayCount,MAX(TermMonths-$A191+1,1),-Y191),AB190))))))</f>
        <v/>
      </c>
      <c r="AC191" s="32">
        <f>IF(OR(Y191&lt;=0,$A191&lt;&gt;J7,J7=0),0,MIN(MAX(0,K7-L7*Y191),MAX(0,Y191-(AB191-AA191))))</f>
        <v/>
      </c>
      <c r="AD191" s="32">
        <f>IF(Y191&lt;=0,0,MIN(Y191,(AB191-AA191)+AC191))</f>
        <v/>
      </c>
      <c r="AE191" s="32">
        <f>IF(Y191&lt;=0,0,MAX(0,Y191-AD191))</f>
        <v/>
      </c>
      <c r="AF191" s="32">
        <f>IF(OR($A191&gt;TermMonths,C8&lt;&gt;"Y"),0,AL190)</f>
        <v/>
      </c>
      <c r="AG191" s="31">
        <f>IF(AF191&lt;=0,0,IF($A191&lt;=E8,D8,F8))</f>
        <v/>
      </c>
      <c r="AH191" s="32">
        <f>IF(AF191&lt;=0,0,AF191*AG191/DayCount)</f>
        <v/>
      </c>
      <c r="AI191" s="32">
        <f>IF(AF191&lt;=0,0,MIN(AF191+AH191,IF(G8="InterestOnly",AH191,IF(G8="FixedAmount",IF($A191&lt;=E8,H8,I8),IF(OR($A191=1,$A191=E8+1),PMT(AG191/DayCount,MAX(TermMonths-$A191+1,1),-AF191),IF(AI190=0,PMT(AG191/DayCount,MAX(TermMonths-$A191+1,1),-AF191),AI190))))))</f>
        <v/>
      </c>
      <c r="AJ191" s="32">
        <f>IF(OR(AF191&lt;=0,$A191&lt;&gt;J8,J8=0),0,MIN(MAX(0,K8-L8*AF191),MAX(0,AF191-(AI191-AH191))))</f>
        <v/>
      </c>
      <c r="AK191" s="32">
        <f>IF(AF191&lt;=0,0,MIN(AF191,(AI191-AH191)+AJ191))</f>
        <v/>
      </c>
      <c r="AL191" s="32">
        <f>IF(AF191&lt;=0,0,MAX(0,AF191-AK191))</f>
        <v/>
      </c>
      <c r="AM191" s="32">
        <f>IF(OR($A191&gt;TermMonths,C9&lt;&gt;"Y"),0,AS190)</f>
        <v/>
      </c>
      <c r="AN191" s="31">
        <f>IF(AM191&lt;=0,0,IF($A191&lt;=E9,D9,F9))</f>
        <v/>
      </c>
      <c r="AO191" s="32">
        <f>IF(AM191&lt;=0,0,AM191*AN191/DayCount)</f>
        <v/>
      </c>
      <c r="AP191" s="32">
        <f>IF(AM191&lt;=0,0,MIN(AM191+AO191,IF(G9="InterestOnly",AO191,IF(G9="FixedAmount",IF($A191&lt;=E9,H9,I9),IF(OR($A191=1,$A191=E9+1),PMT(AN191/DayCount,MAX(TermMonths-$A191+1,1),-AM191),IF(AP190=0,PMT(AN191/DayCount,MAX(TermMonths-$A191+1,1),-AM191),AP190))))))</f>
        <v/>
      </c>
      <c r="AQ191" s="32">
        <f>IF(OR(AM191&lt;=0,$A191&lt;&gt;J9,J9=0),0,MIN(MAX(0,K9-L9*AM191),MAX(0,AM191-(AP191-AO191))))</f>
        <v/>
      </c>
      <c r="AR191" s="32">
        <f>IF(AM191&lt;=0,0,MIN(AM191,(AP191-AO191)+AQ191))</f>
        <v/>
      </c>
      <c r="AS191" s="32">
        <f>IF(AM191&lt;=0,0,MAX(0,AM191-AR191))</f>
        <v/>
      </c>
    </row>
    <row r="192">
      <c r="A192" s="33" t="n">
        <v>179</v>
      </c>
      <c r="B192" s="34">
        <f>IF(A192&gt;TermMonths,"",EDATE(StartDate,A192-1))</f>
        <v/>
      </c>
      <c r="C192" s="33">
        <f>IF(B192="","",YEAR(B192))</f>
        <v/>
      </c>
      <c r="D192" s="32">
        <f>IF(OR($A192&gt;TermMonths,C4&lt;&gt;"Y"),0,J191)</f>
        <v/>
      </c>
      <c r="E192" s="31">
        <f>IF(D192&lt;=0,0,IF($A192&lt;=E4,D4,F4))</f>
        <v/>
      </c>
      <c r="F192" s="32">
        <f>IF(D192&lt;=0,0,D192*E192/DayCount)</f>
        <v/>
      </c>
      <c r="G192" s="32">
        <f>IF(D192&lt;=0,0,MIN(D192+F192,IF(G4="InterestOnly",F192,IF(G4="FixedAmount",IF($A192&lt;=E4,H4,I4),IF(OR($A192=1,$A192=E4+1),PMT(E192/DayCount,MAX(TermMonths-$A192+1,1),-D192),IF(G191=0,PMT(E192/DayCount,MAX(TermMonths-$A192+1,1),-D192),G191))))))</f>
        <v/>
      </c>
      <c r="H192" s="32">
        <f>IF(OR(D192&lt;=0,$A192&lt;&gt;J4,J4=0),0,MIN(MAX(0,K4-L4*D192),MAX(0,D192-(G192-F192))))</f>
        <v/>
      </c>
      <c r="I192" s="32">
        <f>IF(D192&lt;=0,0,MIN(D192,(G192-F192)+H192))</f>
        <v/>
      </c>
      <c r="J192" s="32">
        <f>IF(D192&lt;=0,0,MAX(0,D192-I192))</f>
        <v/>
      </c>
      <c r="K192" s="32">
        <f>IF(OR($A192&gt;TermMonths,C5&lt;&gt;"Y"),0,Q191)</f>
        <v/>
      </c>
      <c r="L192" s="31">
        <f>IF(K192&lt;=0,0,IF($A192&lt;=E5,D5,F5))</f>
        <v/>
      </c>
      <c r="M192" s="32">
        <f>IF(K192&lt;=0,0,K192*L192/DayCount)</f>
        <v/>
      </c>
      <c r="N192" s="32">
        <f>IF(K192&lt;=0,0,MIN(K192+M192,IF(G5="InterestOnly",M192,IF(G5="FixedAmount",IF($A192&lt;=E5,H5,I5),IF(OR($A192=1,$A192=E5+1),PMT(L192/DayCount,MAX(TermMonths-$A192+1,1),-K192),IF(N191=0,PMT(L192/DayCount,MAX(TermMonths-$A192+1,1),-K192),N191))))))</f>
        <v/>
      </c>
      <c r="O192" s="32">
        <f>IF(OR(K192&lt;=0,$A192&lt;&gt;J5,J5=0),0,MIN(MAX(0,K5-L5*K192),MAX(0,K192-(N192-M192))))</f>
        <v/>
      </c>
      <c r="P192" s="32">
        <f>IF(K192&lt;=0,0,MIN(K192,(N192-M192)+O192))</f>
        <v/>
      </c>
      <c r="Q192" s="32">
        <f>IF(K192&lt;=0,0,MAX(0,K192-P192))</f>
        <v/>
      </c>
      <c r="R192" s="32">
        <f>IF(OR($A192&gt;TermMonths,C6&lt;&gt;"Y"),0,X191)</f>
        <v/>
      </c>
      <c r="S192" s="31">
        <f>IF(R192&lt;=0,0,IF($A192&lt;=E6,D6,F6))</f>
        <v/>
      </c>
      <c r="T192" s="32">
        <f>IF(R192&lt;=0,0,R192*S192/DayCount)</f>
        <v/>
      </c>
      <c r="U192" s="32">
        <f>IF(R192&lt;=0,0,MIN(R192+T192,IF(G6="InterestOnly",T192,IF(G6="FixedAmount",IF($A192&lt;=E6,H6,I6),IF(OR($A192=1,$A192=E6+1),PMT(S192/DayCount,MAX(TermMonths-$A192+1,1),-R192),IF(U191=0,PMT(S192/DayCount,MAX(TermMonths-$A192+1,1),-R192),U191))))))</f>
        <v/>
      </c>
      <c r="V192" s="32">
        <f>IF(OR(R192&lt;=0,$A192&lt;&gt;J6,J6=0),0,MIN(MAX(0,K6-L6*R192),MAX(0,R192-(U192-T192))))</f>
        <v/>
      </c>
      <c r="W192" s="32">
        <f>IF(R192&lt;=0,0,MIN(R192,(U192-T192)+V192))</f>
        <v/>
      </c>
      <c r="X192" s="32">
        <f>IF(R192&lt;=0,0,MAX(0,R192-W192))</f>
        <v/>
      </c>
      <c r="Y192" s="32">
        <f>IF(OR($A192&gt;TermMonths,C7&lt;&gt;"Y"),0,AE191)</f>
        <v/>
      </c>
      <c r="Z192" s="31">
        <f>IF(Y192&lt;=0,0,IF($A192&lt;=E7,D7,F7))</f>
        <v/>
      </c>
      <c r="AA192" s="32">
        <f>IF(Y192&lt;=0,0,Y192*Z192/DayCount)</f>
        <v/>
      </c>
      <c r="AB192" s="32">
        <f>IF(Y192&lt;=0,0,MIN(Y192+AA192,IF(G7="InterestOnly",AA192,IF(G7="FixedAmount",IF($A192&lt;=E7,H7,I7),IF(OR($A192=1,$A192=E7+1),PMT(Z192/DayCount,MAX(TermMonths-$A192+1,1),-Y192),IF(AB191=0,PMT(Z192/DayCount,MAX(TermMonths-$A192+1,1),-Y192),AB191))))))</f>
        <v/>
      </c>
      <c r="AC192" s="32">
        <f>IF(OR(Y192&lt;=0,$A192&lt;&gt;J7,J7=0),0,MIN(MAX(0,K7-L7*Y192),MAX(0,Y192-(AB192-AA192))))</f>
        <v/>
      </c>
      <c r="AD192" s="32">
        <f>IF(Y192&lt;=0,0,MIN(Y192,(AB192-AA192)+AC192))</f>
        <v/>
      </c>
      <c r="AE192" s="32">
        <f>IF(Y192&lt;=0,0,MAX(0,Y192-AD192))</f>
        <v/>
      </c>
      <c r="AF192" s="32">
        <f>IF(OR($A192&gt;TermMonths,C8&lt;&gt;"Y"),0,AL191)</f>
        <v/>
      </c>
      <c r="AG192" s="31">
        <f>IF(AF192&lt;=0,0,IF($A192&lt;=E8,D8,F8))</f>
        <v/>
      </c>
      <c r="AH192" s="32">
        <f>IF(AF192&lt;=0,0,AF192*AG192/DayCount)</f>
        <v/>
      </c>
      <c r="AI192" s="32">
        <f>IF(AF192&lt;=0,0,MIN(AF192+AH192,IF(G8="InterestOnly",AH192,IF(G8="FixedAmount",IF($A192&lt;=E8,H8,I8),IF(OR($A192=1,$A192=E8+1),PMT(AG192/DayCount,MAX(TermMonths-$A192+1,1),-AF192),IF(AI191=0,PMT(AG192/DayCount,MAX(TermMonths-$A192+1,1),-AF192),AI191))))))</f>
        <v/>
      </c>
      <c r="AJ192" s="32">
        <f>IF(OR(AF192&lt;=0,$A192&lt;&gt;J8,J8=0),0,MIN(MAX(0,K8-L8*AF192),MAX(0,AF192-(AI192-AH192))))</f>
        <v/>
      </c>
      <c r="AK192" s="32">
        <f>IF(AF192&lt;=0,0,MIN(AF192,(AI192-AH192)+AJ192))</f>
        <v/>
      </c>
      <c r="AL192" s="32">
        <f>IF(AF192&lt;=0,0,MAX(0,AF192-AK192))</f>
        <v/>
      </c>
      <c r="AM192" s="32">
        <f>IF(OR($A192&gt;TermMonths,C9&lt;&gt;"Y"),0,AS191)</f>
        <v/>
      </c>
      <c r="AN192" s="31">
        <f>IF(AM192&lt;=0,0,IF($A192&lt;=E9,D9,F9))</f>
        <v/>
      </c>
      <c r="AO192" s="32">
        <f>IF(AM192&lt;=0,0,AM192*AN192/DayCount)</f>
        <v/>
      </c>
      <c r="AP192" s="32">
        <f>IF(AM192&lt;=0,0,MIN(AM192+AO192,IF(G9="InterestOnly",AO192,IF(G9="FixedAmount",IF($A192&lt;=E9,H9,I9),IF(OR($A192=1,$A192=E9+1),PMT(AN192/DayCount,MAX(TermMonths-$A192+1,1),-AM192),IF(AP191=0,PMT(AN192/DayCount,MAX(TermMonths-$A192+1,1),-AM192),AP191))))))</f>
        <v/>
      </c>
      <c r="AQ192" s="32">
        <f>IF(OR(AM192&lt;=0,$A192&lt;&gt;J9,J9=0),0,MIN(MAX(0,K9-L9*AM192),MAX(0,AM192-(AP192-AO192))))</f>
        <v/>
      </c>
      <c r="AR192" s="32">
        <f>IF(AM192&lt;=0,0,MIN(AM192,(AP192-AO192)+AQ192))</f>
        <v/>
      </c>
      <c r="AS192" s="32">
        <f>IF(AM192&lt;=0,0,MAX(0,AM192-AR192))</f>
        <v/>
      </c>
    </row>
    <row r="193">
      <c r="A193" s="33" t="n">
        <v>180</v>
      </c>
      <c r="B193" s="34">
        <f>IF(A193&gt;TermMonths,"",EDATE(StartDate,A193-1))</f>
        <v/>
      </c>
      <c r="C193" s="33">
        <f>IF(B193="","",YEAR(B193))</f>
        <v/>
      </c>
      <c r="D193" s="32">
        <f>IF(OR($A193&gt;TermMonths,C4&lt;&gt;"Y"),0,J192)</f>
        <v/>
      </c>
      <c r="E193" s="31">
        <f>IF(D193&lt;=0,0,IF($A193&lt;=E4,D4,F4))</f>
        <v/>
      </c>
      <c r="F193" s="32">
        <f>IF(D193&lt;=0,0,D193*E193/DayCount)</f>
        <v/>
      </c>
      <c r="G193" s="32">
        <f>IF(D193&lt;=0,0,MIN(D193+F193,IF(G4="InterestOnly",F193,IF(G4="FixedAmount",IF($A193&lt;=E4,H4,I4),IF(OR($A193=1,$A193=E4+1),PMT(E193/DayCount,MAX(TermMonths-$A193+1,1),-D193),IF(G192=0,PMT(E193/DayCount,MAX(TermMonths-$A193+1,1),-D193),G192))))))</f>
        <v/>
      </c>
      <c r="H193" s="32">
        <f>IF(OR(D193&lt;=0,$A193&lt;&gt;J4,J4=0),0,MIN(MAX(0,K4-L4*D193),MAX(0,D193-(G193-F193))))</f>
        <v/>
      </c>
      <c r="I193" s="32">
        <f>IF(D193&lt;=0,0,MIN(D193,(G193-F193)+H193))</f>
        <v/>
      </c>
      <c r="J193" s="32">
        <f>IF(D193&lt;=0,0,MAX(0,D193-I193))</f>
        <v/>
      </c>
      <c r="K193" s="32">
        <f>IF(OR($A193&gt;TermMonths,C5&lt;&gt;"Y"),0,Q192)</f>
        <v/>
      </c>
      <c r="L193" s="31">
        <f>IF(K193&lt;=0,0,IF($A193&lt;=E5,D5,F5))</f>
        <v/>
      </c>
      <c r="M193" s="32">
        <f>IF(K193&lt;=0,0,K193*L193/DayCount)</f>
        <v/>
      </c>
      <c r="N193" s="32">
        <f>IF(K193&lt;=0,0,MIN(K193+M193,IF(G5="InterestOnly",M193,IF(G5="FixedAmount",IF($A193&lt;=E5,H5,I5),IF(OR($A193=1,$A193=E5+1),PMT(L193/DayCount,MAX(TermMonths-$A193+1,1),-K193),IF(N192=0,PMT(L193/DayCount,MAX(TermMonths-$A193+1,1),-K193),N192))))))</f>
        <v/>
      </c>
      <c r="O193" s="32">
        <f>IF(OR(K193&lt;=0,$A193&lt;&gt;J5,J5=0),0,MIN(MAX(0,K5-L5*K193),MAX(0,K193-(N193-M193))))</f>
        <v/>
      </c>
      <c r="P193" s="32">
        <f>IF(K193&lt;=0,0,MIN(K193,(N193-M193)+O193))</f>
        <v/>
      </c>
      <c r="Q193" s="32">
        <f>IF(K193&lt;=0,0,MAX(0,K193-P193))</f>
        <v/>
      </c>
      <c r="R193" s="32">
        <f>IF(OR($A193&gt;TermMonths,C6&lt;&gt;"Y"),0,X192)</f>
        <v/>
      </c>
      <c r="S193" s="31">
        <f>IF(R193&lt;=0,0,IF($A193&lt;=E6,D6,F6))</f>
        <v/>
      </c>
      <c r="T193" s="32">
        <f>IF(R193&lt;=0,0,R193*S193/DayCount)</f>
        <v/>
      </c>
      <c r="U193" s="32">
        <f>IF(R193&lt;=0,0,MIN(R193+T193,IF(G6="InterestOnly",T193,IF(G6="FixedAmount",IF($A193&lt;=E6,H6,I6),IF(OR($A193=1,$A193=E6+1),PMT(S193/DayCount,MAX(TermMonths-$A193+1,1),-R193),IF(U192=0,PMT(S193/DayCount,MAX(TermMonths-$A193+1,1),-R193),U192))))))</f>
        <v/>
      </c>
      <c r="V193" s="32">
        <f>IF(OR(R193&lt;=0,$A193&lt;&gt;J6,J6=0),0,MIN(MAX(0,K6-L6*R193),MAX(0,R193-(U193-T193))))</f>
        <v/>
      </c>
      <c r="W193" s="32">
        <f>IF(R193&lt;=0,0,MIN(R193,(U193-T193)+V193))</f>
        <v/>
      </c>
      <c r="X193" s="32">
        <f>IF(R193&lt;=0,0,MAX(0,R193-W193))</f>
        <v/>
      </c>
      <c r="Y193" s="32">
        <f>IF(OR($A193&gt;TermMonths,C7&lt;&gt;"Y"),0,AE192)</f>
        <v/>
      </c>
      <c r="Z193" s="31">
        <f>IF(Y193&lt;=0,0,IF($A193&lt;=E7,D7,F7))</f>
        <v/>
      </c>
      <c r="AA193" s="32">
        <f>IF(Y193&lt;=0,0,Y193*Z193/DayCount)</f>
        <v/>
      </c>
      <c r="AB193" s="32">
        <f>IF(Y193&lt;=0,0,MIN(Y193+AA193,IF(G7="InterestOnly",AA193,IF(G7="FixedAmount",IF($A193&lt;=E7,H7,I7),IF(OR($A193=1,$A193=E7+1),PMT(Z193/DayCount,MAX(TermMonths-$A193+1,1),-Y193),IF(AB192=0,PMT(Z193/DayCount,MAX(TermMonths-$A193+1,1),-Y193),AB192))))))</f>
        <v/>
      </c>
      <c r="AC193" s="32">
        <f>IF(OR(Y193&lt;=0,$A193&lt;&gt;J7,J7=0),0,MIN(MAX(0,K7-L7*Y193),MAX(0,Y193-(AB193-AA193))))</f>
        <v/>
      </c>
      <c r="AD193" s="32">
        <f>IF(Y193&lt;=0,0,MIN(Y193,(AB193-AA193)+AC193))</f>
        <v/>
      </c>
      <c r="AE193" s="32">
        <f>IF(Y193&lt;=0,0,MAX(0,Y193-AD193))</f>
        <v/>
      </c>
      <c r="AF193" s="32">
        <f>IF(OR($A193&gt;TermMonths,C8&lt;&gt;"Y"),0,AL192)</f>
        <v/>
      </c>
      <c r="AG193" s="31">
        <f>IF(AF193&lt;=0,0,IF($A193&lt;=E8,D8,F8))</f>
        <v/>
      </c>
      <c r="AH193" s="32">
        <f>IF(AF193&lt;=0,0,AF193*AG193/DayCount)</f>
        <v/>
      </c>
      <c r="AI193" s="32">
        <f>IF(AF193&lt;=0,0,MIN(AF193+AH193,IF(G8="InterestOnly",AH193,IF(G8="FixedAmount",IF($A193&lt;=E8,H8,I8),IF(OR($A193=1,$A193=E8+1),PMT(AG193/DayCount,MAX(TermMonths-$A193+1,1),-AF193),IF(AI192=0,PMT(AG193/DayCount,MAX(TermMonths-$A193+1,1),-AF193),AI192))))))</f>
        <v/>
      </c>
      <c r="AJ193" s="32">
        <f>IF(OR(AF193&lt;=0,$A193&lt;&gt;J8,J8=0),0,MIN(MAX(0,K8-L8*AF193),MAX(0,AF193-(AI193-AH193))))</f>
        <v/>
      </c>
      <c r="AK193" s="32">
        <f>IF(AF193&lt;=0,0,MIN(AF193,(AI193-AH193)+AJ193))</f>
        <v/>
      </c>
      <c r="AL193" s="32">
        <f>IF(AF193&lt;=0,0,MAX(0,AF193-AK193))</f>
        <v/>
      </c>
      <c r="AM193" s="32">
        <f>IF(OR($A193&gt;TermMonths,C9&lt;&gt;"Y"),0,AS192)</f>
        <v/>
      </c>
      <c r="AN193" s="31">
        <f>IF(AM193&lt;=0,0,IF($A193&lt;=E9,D9,F9))</f>
        <v/>
      </c>
      <c r="AO193" s="32">
        <f>IF(AM193&lt;=0,0,AM193*AN193/DayCount)</f>
        <v/>
      </c>
      <c r="AP193" s="32">
        <f>IF(AM193&lt;=0,0,MIN(AM193+AO193,IF(G9="InterestOnly",AO193,IF(G9="FixedAmount",IF($A193&lt;=E9,H9,I9),IF(OR($A193=1,$A193=E9+1),PMT(AN193/DayCount,MAX(TermMonths-$A193+1,1),-AM193),IF(AP192=0,PMT(AN193/DayCount,MAX(TermMonths-$A193+1,1),-AM193),AP192))))))</f>
        <v/>
      </c>
      <c r="AQ193" s="32">
        <f>IF(OR(AM193&lt;=0,$A193&lt;&gt;J9,J9=0),0,MIN(MAX(0,K9-L9*AM193),MAX(0,AM193-(AP193-AO193))))</f>
        <v/>
      </c>
      <c r="AR193" s="32">
        <f>IF(AM193&lt;=0,0,MIN(AM193,(AP193-AO193)+AQ193))</f>
        <v/>
      </c>
      <c r="AS193" s="32">
        <f>IF(AM193&lt;=0,0,MAX(0,AM193-AR193))</f>
        <v/>
      </c>
    </row>
    <row r="194">
      <c r="A194" s="33" t="n">
        <v>181</v>
      </c>
      <c r="B194" s="34">
        <f>IF(A194&gt;TermMonths,"",EDATE(StartDate,A194-1))</f>
        <v/>
      </c>
      <c r="C194" s="33">
        <f>IF(B194="","",YEAR(B194))</f>
        <v/>
      </c>
      <c r="D194" s="32">
        <f>IF(OR($A194&gt;TermMonths,C4&lt;&gt;"Y"),0,J193)</f>
        <v/>
      </c>
      <c r="E194" s="31">
        <f>IF(D194&lt;=0,0,IF($A194&lt;=E4,D4,F4))</f>
        <v/>
      </c>
      <c r="F194" s="32">
        <f>IF(D194&lt;=0,0,D194*E194/DayCount)</f>
        <v/>
      </c>
      <c r="G194" s="32">
        <f>IF(D194&lt;=0,0,MIN(D194+F194,IF(G4="InterestOnly",F194,IF(G4="FixedAmount",IF($A194&lt;=E4,H4,I4),IF(OR($A194=1,$A194=E4+1),PMT(E194/DayCount,MAX(TermMonths-$A194+1,1),-D194),IF(G193=0,PMT(E194/DayCount,MAX(TermMonths-$A194+1,1),-D194),G193))))))</f>
        <v/>
      </c>
      <c r="H194" s="32">
        <f>IF(OR(D194&lt;=0,$A194&lt;&gt;J4,J4=0),0,MIN(MAX(0,K4-L4*D194),MAX(0,D194-(G194-F194))))</f>
        <v/>
      </c>
      <c r="I194" s="32">
        <f>IF(D194&lt;=0,0,MIN(D194,(G194-F194)+H194))</f>
        <v/>
      </c>
      <c r="J194" s="32">
        <f>IF(D194&lt;=0,0,MAX(0,D194-I194))</f>
        <v/>
      </c>
      <c r="K194" s="32">
        <f>IF(OR($A194&gt;TermMonths,C5&lt;&gt;"Y"),0,Q193)</f>
        <v/>
      </c>
      <c r="L194" s="31">
        <f>IF(K194&lt;=0,0,IF($A194&lt;=E5,D5,F5))</f>
        <v/>
      </c>
      <c r="M194" s="32">
        <f>IF(K194&lt;=0,0,K194*L194/DayCount)</f>
        <v/>
      </c>
      <c r="N194" s="32">
        <f>IF(K194&lt;=0,0,MIN(K194+M194,IF(G5="InterestOnly",M194,IF(G5="FixedAmount",IF($A194&lt;=E5,H5,I5),IF(OR($A194=1,$A194=E5+1),PMT(L194/DayCount,MAX(TermMonths-$A194+1,1),-K194),IF(N193=0,PMT(L194/DayCount,MAX(TermMonths-$A194+1,1),-K194),N193))))))</f>
        <v/>
      </c>
      <c r="O194" s="32">
        <f>IF(OR(K194&lt;=0,$A194&lt;&gt;J5,J5=0),0,MIN(MAX(0,K5-L5*K194),MAX(0,K194-(N194-M194))))</f>
        <v/>
      </c>
      <c r="P194" s="32">
        <f>IF(K194&lt;=0,0,MIN(K194,(N194-M194)+O194))</f>
        <v/>
      </c>
      <c r="Q194" s="32">
        <f>IF(K194&lt;=0,0,MAX(0,K194-P194))</f>
        <v/>
      </c>
      <c r="R194" s="32">
        <f>IF(OR($A194&gt;TermMonths,C6&lt;&gt;"Y"),0,X193)</f>
        <v/>
      </c>
      <c r="S194" s="31">
        <f>IF(R194&lt;=0,0,IF($A194&lt;=E6,D6,F6))</f>
        <v/>
      </c>
      <c r="T194" s="32">
        <f>IF(R194&lt;=0,0,R194*S194/DayCount)</f>
        <v/>
      </c>
      <c r="U194" s="32">
        <f>IF(R194&lt;=0,0,MIN(R194+T194,IF(G6="InterestOnly",T194,IF(G6="FixedAmount",IF($A194&lt;=E6,H6,I6),IF(OR($A194=1,$A194=E6+1),PMT(S194/DayCount,MAX(TermMonths-$A194+1,1),-R194),IF(U193=0,PMT(S194/DayCount,MAX(TermMonths-$A194+1,1),-R194),U193))))))</f>
        <v/>
      </c>
      <c r="V194" s="32">
        <f>IF(OR(R194&lt;=0,$A194&lt;&gt;J6,J6=0),0,MIN(MAX(0,K6-L6*R194),MAX(0,R194-(U194-T194))))</f>
        <v/>
      </c>
      <c r="W194" s="32">
        <f>IF(R194&lt;=0,0,MIN(R194,(U194-T194)+V194))</f>
        <v/>
      </c>
      <c r="X194" s="32">
        <f>IF(R194&lt;=0,0,MAX(0,R194-W194))</f>
        <v/>
      </c>
      <c r="Y194" s="32">
        <f>IF(OR($A194&gt;TermMonths,C7&lt;&gt;"Y"),0,AE193)</f>
        <v/>
      </c>
      <c r="Z194" s="31">
        <f>IF(Y194&lt;=0,0,IF($A194&lt;=E7,D7,F7))</f>
        <v/>
      </c>
      <c r="AA194" s="32">
        <f>IF(Y194&lt;=0,0,Y194*Z194/DayCount)</f>
        <v/>
      </c>
      <c r="AB194" s="32">
        <f>IF(Y194&lt;=0,0,MIN(Y194+AA194,IF(G7="InterestOnly",AA194,IF(G7="FixedAmount",IF($A194&lt;=E7,H7,I7),IF(OR($A194=1,$A194=E7+1),PMT(Z194/DayCount,MAX(TermMonths-$A194+1,1),-Y194),IF(AB193=0,PMT(Z194/DayCount,MAX(TermMonths-$A194+1,1),-Y194),AB193))))))</f>
        <v/>
      </c>
      <c r="AC194" s="32">
        <f>IF(OR(Y194&lt;=0,$A194&lt;&gt;J7,J7=0),0,MIN(MAX(0,K7-L7*Y194),MAX(0,Y194-(AB194-AA194))))</f>
        <v/>
      </c>
      <c r="AD194" s="32">
        <f>IF(Y194&lt;=0,0,MIN(Y194,(AB194-AA194)+AC194))</f>
        <v/>
      </c>
      <c r="AE194" s="32">
        <f>IF(Y194&lt;=0,0,MAX(0,Y194-AD194))</f>
        <v/>
      </c>
      <c r="AF194" s="32">
        <f>IF(OR($A194&gt;TermMonths,C8&lt;&gt;"Y"),0,AL193)</f>
        <v/>
      </c>
      <c r="AG194" s="31">
        <f>IF(AF194&lt;=0,0,IF($A194&lt;=E8,D8,F8))</f>
        <v/>
      </c>
      <c r="AH194" s="32">
        <f>IF(AF194&lt;=0,0,AF194*AG194/DayCount)</f>
        <v/>
      </c>
      <c r="AI194" s="32">
        <f>IF(AF194&lt;=0,0,MIN(AF194+AH194,IF(G8="InterestOnly",AH194,IF(G8="FixedAmount",IF($A194&lt;=E8,H8,I8),IF(OR($A194=1,$A194=E8+1),PMT(AG194/DayCount,MAX(TermMonths-$A194+1,1),-AF194),IF(AI193=0,PMT(AG194/DayCount,MAX(TermMonths-$A194+1,1),-AF194),AI193))))))</f>
        <v/>
      </c>
      <c r="AJ194" s="32">
        <f>IF(OR(AF194&lt;=0,$A194&lt;&gt;J8,J8=0),0,MIN(MAX(0,K8-L8*AF194),MAX(0,AF194-(AI194-AH194))))</f>
        <v/>
      </c>
      <c r="AK194" s="32">
        <f>IF(AF194&lt;=0,0,MIN(AF194,(AI194-AH194)+AJ194))</f>
        <v/>
      </c>
      <c r="AL194" s="32">
        <f>IF(AF194&lt;=0,0,MAX(0,AF194-AK194))</f>
        <v/>
      </c>
      <c r="AM194" s="32">
        <f>IF(OR($A194&gt;TermMonths,C9&lt;&gt;"Y"),0,AS193)</f>
        <v/>
      </c>
      <c r="AN194" s="31">
        <f>IF(AM194&lt;=0,0,IF($A194&lt;=E9,D9,F9))</f>
        <v/>
      </c>
      <c r="AO194" s="32">
        <f>IF(AM194&lt;=0,0,AM194*AN194/DayCount)</f>
        <v/>
      </c>
      <c r="AP194" s="32">
        <f>IF(AM194&lt;=0,0,MIN(AM194+AO194,IF(G9="InterestOnly",AO194,IF(G9="FixedAmount",IF($A194&lt;=E9,H9,I9),IF(OR($A194=1,$A194=E9+1),PMT(AN194/DayCount,MAX(TermMonths-$A194+1,1),-AM194),IF(AP193=0,PMT(AN194/DayCount,MAX(TermMonths-$A194+1,1),-AM194),AP193))))))</f>
        <v/>
      </c>
      <c r="AQ194" s="32">
        <f>IF(OR(AM194&lt;=0,$A194&lt;&gt;J9,J9=0),0,MIN(MAX(0,K9-L9*AM194),MAX(0,AM194-(AP194-AO194))))</f>
        <v/>
      </c>
      <c r="AR194" s="32">
        <f>IF(AM194&lt;=0,0,MIN(AM194,(AP194-AO194)+AQ194))</f>
        <v/>
      </c>
      <c r="AS194" s="32">
        <f>IF(AM194&lt;=0,0,MAX(0,AM194-AR194))</f>
        <v/>
      </c>
    </row>
    <row r="195">
      <c r="A195" s="33" t="n">
        <v>182</v>
      </c>
      <c r="B195" s="34">
        <f>IF(A195&gt;TermMonths,"",EDATE(StartDate,A195-1))</f>
        <v/>
      </c>
      <c r="C195" s="33">
        <f>IF(B195="","",YEAR(B195))</f>
        <v/>
      </c>
      <c r="D195" s="32">
        <f>IF(OR($A195&gt;TermMonths,C4&lt;&gt;"Y"),0,J194)</f>
        <v/>
      </c>
      <c r="E195" s="31">
        <f>IF(D195&lt;=0,0,IF($A195&lt;=E4,D4,F4))</f>
        <v/>
      </c>
      <c r="F195" s="32">
        <f>IF(D195&lt;=0,0,D195*E195/DayCount)</f>
        <v/>
      </c>
      <c r="G195" s="32">
        <f>IF(D195&lt;=0,0,MIN(D195+F195,IF(G4="InterestOnly",F195,IF(G4="FixedAmount",IF($A195&lt;=E4,H4,I4),IF(OR($A195=1,$A195=E4+1),PMT(E195/DayCount,MAX(TermMonths-$A195+1,1),-D195),IF(G194=0,PMT(E195/DayCount,MAX(TermMonths-$A195+1,1),-D195),G194))))))</f>
        <v/>
      </c>
      <c r="H195" s="32">
        <f>IF(OR(D195&lt;=0,$A195&lt;&gt;J4,J4=0),0,MIN(MAX(0,K4-L4*D195),MAX(0,D195-(G195-F195))))</f>
        <v/>
      </c>
      <c r="I195" s="32">
        <f>IF(D195&lt;=0,0,MIN(D195,(G195-F195)+H195))</f>
        <v/>
      </c>
      <c r="J195" s="32">
        <f>IF(D195&lt;=0,0,MAX(0,D195-I195))</f>
        <v/>
      </c>
      <c r="K195" s="32">
        <f>IF(OR($A195&gt;TermMonths,C5&lt;&gt;"Y"),0,Q194)</f>
        <v/>
      </c>
      <c r="L195" s="31">
        <f>IF(K195&lt;=0,0,IF($A195&lt;=E5,D5,F5))</f>
        <v/>
      </c>
      <c r="M195" s="32">
        <f>IF(K195&lt;=0,0,K195*L195/DayCount)</f>
        <v/>
      </c>
      <c r="N195" s="32">
        <f>IF(K195&lt;=0,0,MIN(K195+M195,IF(G5="InterestOnly",M195,IF(G5="FixedAmount",IF($A195&lt;=E5,H5,I5),IF(OR($A195=1,$A195=E5+1),PMT(L195/DayCount,MAX(TermMonths-$A195+1,1),-K195),IF(N194=0,PMT(L195/DayCount,MAX(TermMonths-$A195+1,1),-K195),N194))))))</f>
        <v/>
      </c>
      <c r="O195" s="32">
        <f>IF(OR(K195&lt;=0,$A195&lt;&gt;J5,J5=0),0,MIN(MAX(0,K5-L5*K195),MAX(0,K195-(N195-M195))))</f>
        <v/>
      </c>
      <c r="P195" s="32">
        <f>IF(K195&lt;=0,0,MIN(K195,(N195-M195)+O195))</f>
        <v/>
      </c>
      <c r="Q195" s="32">
        <f>IF(K195&lt;=0,0,MAX(0,K195-P195))</f>
        <v/>
      </c>
      <c r="R195" s="32">
        <f>IF(OR($A195&gt;TermMonths,C6&lt;&gt;"Y"),0,X194)</f>
        <v/>
      </c>
      <c r="S195" s="31">
        <f>IF(R195&lt;=0,0,IF($A195&lt;=E6,D6,F6))</f>
        <v/>
      </c>
      <c r="T195" s="32">
        <f>IF(R195&lt;=0,0,R195*S195/DayCount)</f>
        <v/>
      </c>
      <c r="U195" s="32">
        <f>IF(R195&lt;=0,0,MIN(R195+T195,IF(G6="InterestOnly",T195,IF(G6="FixedAmount",IF($A195&lt;=E6,H6,I6),IF(OR($A195=1,$A195=E6+1),PMT(S195/DayCount,MAX(TermMonths-$A195+1,1),-R195),IF(U194=0,PMT(S195/DayCount,MAX(TermMonths-$A195+1,1),-R195),U194))))))</f>
        <v/>
      </c>
      <c r="V195" s="32">
        <f>IF(OR(R195&lt;=0,$A195&lt;&gt;J6,J6=0),0,MIN(MAX(0,K6-L6*R195),MAX(0,R195-(U195-T195))))</f>
        <v/>
      </c>
      <c r="W195" s="32">
        <f>IF(R195&lt;=0,0,MIN(R195,(U195-T195)+V195))</f>
        <v/>
      </c>
      <c r="X195" s="32">
        <f>IF(R195&lt;=0,0,MAX(0,R195-W195))</f>
        <v/>
      </c>
      <c r="Y195" s="32">
        <f>IF(OR($A195&gt;TermMonths,C7&lt;&gt;"Y"),0,AE194)</f>
        <v/>
      </c>
      <c r="Z195" s="31">
        <f>IF(Y195&lt;=0,0,IF($A195&lt;=E7,D7,F7))</f>
        <v/>
      </c>
      <c r="AA195" s="32">
        <f>IF(Y195&lt;=0,0,Y195*Z195/DayCount)</f>
        <v/>
      </c>
      <c r="AB195" s="32">
        <f>IF(Y195&lt;=0,0,MIN(Y195+AA195,IF(G7="InterestOnly",AA195,IF(G7="FixedAmount",IF($A195&lt;=E7,H7,I7),IF(OR($A195=1,$A195=E7+1),PMT(Z195/DayCount,MAX(TermMonths-$A195+1,1),-Y195),IF(AB194=0,PMT(Z195/DayCount,MAX(TermMonths-$A195+1,1),-Y195),AB194))))))</f>
        <v/>
      </c>
      <c r="AC195" s="32">
        <f>IF(OR(Y195&lt;=0,$A195&lt;&gt;J7,J7=0),0,MIN(MAX(0,K7-L7*Y195),MAX(0,Y195-(AB195-AA195))))</f>
        <v/>
      </c>
      <c r="AD195" s="32">
        <f>IF(Y195&lt;=0,0,MIN(Y195,(AB195-AA195)+AC195))</f>
        <v/>
      </c>
      <c r="AE195" s="32">
        <f>IF(Y195&lt;=0,0,MAX(0,Y195-AD195))</f>
        <v/>
      </c>
      <c r="AF195" s="32">
        <f>IF(OR($A195&gt;TermMonths,C8&lt;&gt;"Y"),0,AL194)</f>
        <v/>
      </c>
      <c r="AG195" s="31">
        <f>IF(AF195&lt;=0,0,IF($A195&lt;=E8,D8,F8))</f>
        <v/>
      </c>
      <c r="AH195" s="32">
        <f>IF(AF195&lt;=0,0,AF195*AG195/DayCount)</f>
        <v/>
      </c>
      <c r="AI195" s="32">
        <f>IF(AF195&lt;=0,0,MIN(AF195+AH195,IF(G8="InterestOnly",AH195,IF(G8="FixedAmount",IF($A195&lt;=E8,H8,I8),IF(OR($A195=1,$A195=E8+1),PMT(AG195/DayCount,MAX(TermMonths-$A195+1,1),-AF195),IF(AI194=0,PMT(AG195/DayCount,MAX(TermMonths-$A195+1,1),-AF195),AI194))))))</f>
        <v/>
      </c>
      <c r="AJ195" s="32">
        <f>IF(OR(AF195&lt;=0,$A195&lt;&gt;J8,J8=0),0,MIN(MAX(0,K8-L8*AF195),MAX(0,AF195-(AI195-AH195))))</f>
        <v/>
      </c>
      <c r="AK195" s="32">
        <f>IF(AF195&lt;=0,0,MIN(AF195,(AI195-AH195)+AJ195))</f>
        <v/>
      </c>
      <c r="AL195" s="32">
        <f>IF(AF195&lt;=0,0,MAX(0,AF195-AK195))</f>
        <v/>
      </c>
      <c r="AM195" s="32">
        <f>IF(OR($A195&gt;TermMonths,C9&lt;&gt;"Y"),0,AS194)</f>
        <v/>
      </c>
      <c r="AN195" s="31">
        <f>IF(AM195&lt;=0,0,IF($A195&lt;=E9,D9,F9))</f>
        <v/>
      </c>
      <c r="AO195" s="32">
        <f>IF(AM195&lt;=0,0,AM195*AN195/DayCount)</f>
        <v/>
      </c>
      <c r="AP195" s="32">
        <f>IF(AM195&lt;=0,0,MIN(AM195+AO195,IF(G9="InterestOnly",AO195,IF(G9="FixedAmount",IF($A195&lt;=E9,H9,I9),IF(OR($A195=1,$A195=E9+1),PMT(AN195/DayCount,MAX(TermMonths-$A195+1,1),-AM195),IF(AP194=0,PMT(AN195/DayCount,MAX(TermMonths-$A195+1,1),-AM195),AP194))))))</f>
        <v/>
      </c>
      <c r="AQ195" s="32">
        <f>IF(OR(AM195&lt;=0,$A195&lt;&gt;J9,J9=0),0,MIN(MAX(0,K9-L9*AM195),MAX(0,AM195-(AP195-AO195))))</f>
        <v/>
      </c>
      <c r="AR195" s="32">
        <f>IF(AM195&lt;=0,0,MIN(AM195,(AP195-AO195)+AQ195))</f>
        <v/>
      </c>
      <c r="AS195" s="32">
        <f>IF(AM195&lt;=0,0,MAX(0,AM195-AR195))</f>
        <v/>
      </c>
    </row>
    <row r="196">
      <c r="A196" s="33" t="n">
        <v>183</v>
      </c>
      <c r="B196" s="34">
        <f>IF(A196&gt;TermMonths,"",EDATE(StartDate,A196-1))</f>
        <v/>
      </c>
      <c r="C196" s="33">
        <f>IF(B196="","",YEAR(B196))</f>
        <v/>
      </c>
      <c r="D196" s="32">
        <f>IF(OR($A196&gt;TermMonths,C4&lt;&gt;"Y"),0,J195)</f>
        <v/>
      </c>
      <c r="E196" s="31">
        <f>IF(D196&lt;=0,0,IF($A196&lt;=E4,D4,F4))</f>
        <v/>
      </c>
      <c r="F196" s="32">
        <f>IF(D196&lt;=0,0,D196*E196/DayCount)</f>
        <v/>
      </c>
      <c r="G196" s="32">
        <f>IF(D196&lt;=0,0,MIN(D196+F196,IF(G4="InterestOnly",F196,IF(G4="FixedAmount",IF($A196&lt;=E4,H4,I4),IF(OR($A196=1,$A196=E4+1),PMT(E196/DayCount,MAX(TermMonths-$A196+1,1),-D196),IF(G195=0,PMT(E196/DayCount,MAX(TermMonths-$A196+1,1),-D196),G195))))))</f>
        <v/>
      </c>
      <c r="H196" s="32">
        <f>IF(OR(D196&lt;=0,$A196&lt;&gt;J4,J4=0),0,MIN(MAX(0,K4-L4*D196),MAX(0,D196-(G196-F196))))</f>
        <v/>
      </c>
      <c r="I196" s="32">
        <f>IF(D196&lt;=0,0,MIN(D196,(G196-F196)+H196))</f>
        <v/>
      </c>
      <c r="J196" s="32">
        <f>IF(D196&lt;=0,0,MAX(0,D196-I196))</f>
        <v/>
      </c>
      <c r="K196" s="32">
        <f>IF(OR($A196&gt;TermMonths,C5&lt;&gt;"Y"),0,Q195)</f>
        <v/>
      </c>
      <c r="L196" s="31">
        <f>IF(K196&lt;=0,0,IF($A196&lt;=E5,D5,F5))</f>
        <v/>
      </c>
      <c r="M196" s="32">
        <f>IF(K196&lt;=0,0,K196*L196/DayCount)</f>
        <v/>
      </c>
      <c r="N196" s="32">
        <f>IF(K196&lt;=0,0,MIN(K196+M196,IF(G5="InterestOnly",M196,IF(G5="FixedAmount",IF($A196&lt;=E5,H5,I5),IF(OR($A196=1,$A196=E5+1),PMT(L196/DayCount,MAX(TermMonths-$A196+1,1),-K196),IF(N195=0,PMT(L196/DayCount,MAX(TermMonths-$A196+1,1),-K196),N195))))))</f>
        <v/>
      </c>
      <c r="O196" s="32">
        <f>IF(OR(K196&lt;=0,$A196&lt;&gt;J5,J5=0),0,MIN(MAX(0,K5-L5*K196),MAX(0,K196-(N196-M196))))</f>
        <v/>
      </c>
      <c r="P196" s="32">
        <f>IF(K196&lt;=0,0,MIN(K196,(N196-M196)+O196))</f>
        <v/>
      </c>
      <c r="Q196" s="32">
        <f>IF(K196&lt;=0,0,MAX(0,K196-P196))</f>
        <v/>
      </c>
      <c r="R196" s="32">
        <f>IF(OR($A196&gt;TermMonths,C6&lt;&gt;"Y"),0,X195)</f>
        <v/>
      </c>
      <c r="S196" s="31">
        <f>IF(R196&lt;=0,0,IF($A196&lt;=E6,D6,F6))</f>
        <v/>
      </c>
      <c r="T196" s="32">
        <f>IF(R196&lt;=0,0,R196*S196/DayCount)</f>
        <v/>
      </c>
      <c r="U196" s="32">
        <f>IF(R196&lt;=0,0,MIN(R196+T196,IF(G6="InterestOnly",T196,IF(G6="FixedAmount",IF($A196&lt;=E6,H6,I6),IF(OR($A196=1,$A196=E6+1),PMT(S196/DayCount,MAX(TermMonths-$A196+1,1),-R196),IF(U195=0,PMT(S196/DayCount,MAX(TermMonths-$A196+1,1),-R196),U195))))))</f>
        <v/>
      </c>
      <c r="V196" s="32">
        <f>IF(OR(R196&lt;=0,$A196&lt;&gt;J6,J6=0),0,MIN(MAX(0,K6-L6*R196),MAX(0,R196-(U196-T196))))</f>
        <v/>
      </c>
      <c r="W196" s="32">
        <f>IF(R196&lt;=0,0,MIN(R196,(U196-T196)+V196))</f>
        <v/>
      </c>
      <c r="X196" s="32">
        <f>IF(R196&lt;=0,0,MAX(0,R196-W196))</f>
        <v/>
      </c>
      <c r="Y196" s="32">
        <f>IF(OR($A196&gt;TermMonths,C7&lt;&gt;"Y"),0,AE195)</f>
        <v/>
      </c>
      <c r="Z196" s="31">
        <f>IF(Y196&lt;=0,0,IF($A196&lt;=E7,D7,F7))</f>
        <v/>
      </c>
      <c r="AA196" s="32">
        <f>IF(Y196&lt;=0,0,Y196*Z196/DayCount)</f>
        <v/>
      </c>
      <c r="AB196" s="32">
        <f>IF(Y196&lt;=0,0,MIN(Y196+AA196,IF(G7="InterestOnly",AA196,IF(G7="FixedAmount",IF($A196&lt;=E7,H7,I7),IF(OR($A196=1,$A196=E7+1),PMT(Z196/DayCount,MAX(TermMonths-$A196+1,1),-Y196),IF(AB195=0,PMT(Z196/DayCount,MAX(TermMonths-$A196+1,1),-Y196),AB195))))))</f>
        <v/>
      </c>
      <c r="AC196" s="32">
        <f>IF(OR(Y196&lt;=0,$A196&lt;&gt;J7,J7=0),0,MIN(MAX(0,K7-L7*Y196),MAX(0,Y196-(AB196-AA196))))</f>
        <v/>
      </c>
      <c r="AD196" s="32">
        <f>IF(Y196&lt;=0,0,MIN(Y196,(AB196-AA196)+AC196))</f>
        <v/>
      </c>
      <c r="AE196" s="32">
        <f>IF(Y196&lt;=0,0,MAX(0,Y196-AD196))</f>
        <v/>
      </c>
      <c r="AF196" s="32">
        <f>IF(OR($A196&gt;TermMonths,C8&lt;&gt;"Y"),0,AL195)</f>
        <v/>
      </c>
      <c r="AG196" s="31">
        <f>IF(AF196&lt;=0,0,IF($A196&lt;=E8,D8,F8))</f>
        <v/>
      </c>
      <c r="AH196" s="32">
        <f>IF(AF196&lt;=0,0,AF196*AG196/DayCount)</f>
        <v/>
      </c>
      <c r="AI196" s="32">
        <f>IF(AF196&lt;=0,0,MIN(AF196+AH196,IF(G8="InterestOnly",AH196,IF(G8="FixedAmount",IF($A196&lt;=E8,H8,I8),IF(OR($A196=1,$A196=E8+1),PMT(AG196/DayCount,MAX(TermMonths-$A196+1,1),-AF196),IF(AI195=0,PMT(AG196/DayCount,MAX(TermMonths-$A196+1,1),-AF196),AI195))))))</f>
        <v/>
      </c>
      <c r="AJ196" s="32">
        <f>IF(OR(AF196&lt;=0,$A196&lt;&gt;J8,J8=0),0,MIN(MAX(0,K8-L8*AF196),MAX(0,AF196-(AI196-AH196))))</f>
        <v/>
      </c>
      <c r="AK196" s="32">
        <f>IF(AF196&lt;=0,0,MIN(AF196,(AI196-AH196)+AJ196))</f>
        <v/>
      </c>
      <c r="AL196" s="32">
        <f>IF(AF196&lt;=0,0,MAX(0,AF196-AK196))</f>
        <v/>
      </c>
      <c r="AM196" s="32">
        <f>IF(OR($A196&gt;TermMonths,C9&lt;&gt;"Y"),0,AS195)</f>
        <v/>
      </c>
      <c r="AN196" s="31">
        <f>IF(AM196&lt;=0,0,IF($A196&lt;=E9,D9,F9))</f>
        <v/>
      </c>
      <c r="AO196" s="32">
        <f>IF(AM196&lt;=0,0,AM196*AN196/DayCount)</f>
        <v/>
      </c>
      <c r="AP196" s="32">
        <f>IF(AM196&lt;=0,0,MIN(AM196+AO196,IF(G9="InterestOnly",AO196,IF(G9="FixedAmount",IF($A196&lt;=E9,H9,I9),IF(OR($A196=1,$A196=E9+1),PMT(AN196/DayCount,MAX(TermMonths-$A196+1,1),-AM196),IF(AP195=0,PMT(AN196/DayCount,MAX(TermMonths-$A196+1,1),-AM196),AP195))))))</f>
        <v/>
      </c>
      <c r="AQ196" s="32">
        <f>IF(OR(AM196&lt;=0,$A196&lt;&gt;J9,J9=0),0,MIN(MAX(0,K9-L9*AM196),MAX(0,AM196-(AP196-AO196))))</f>
        <v/>
      </c>
      <c r="AR196" s="32">
        <f>IF(AM196&lt;=0,0,MIN(AM196,(AP196-AO196)+AQ196))</f>
        <v/>
      </c>
      <c r="AS196" s="32">
        <f>IF(AM196&lt;=0,0,MAX(0,AM196-AR196))</f>
        <v/>
      </c>
    </row>
    <row r="197">
      <c r="A197" s="33" t="n">
        <v>184</v>
      </c>
      <c r="B197" s="34">
        <f>IF(A197&gt;TermMonths,"",EDATE(StartDate,A197-1))</f>
        <v/>
      </c>
      <c r="C197" s="33">
        <f>IF(B197="","",YEAR(B197))</f>
        <v/>
      </c>
      <c r="D197" s="32">
        <f>IF(OR($A197&gt;TermMonths,C4&lt;&gt;"Y"),0,J196)</f>
        <v/>
      </c>
      <c r="E197" s="31">
        <f>IF(D197&lt;=0,0,IF($A197&lt;=E4,D4,F4))</f>
        <v/>
      </c>
      <c r="F197" s="32">
        <f>IF(D197&lt;=0,0,D197*E197/DayCount)</f>
        <v/>
      </c>
      <c r="G197" s="32">
        <f>IF(D197&lt;=0,0,MIN(D197+F197,IF(G4="InterestOnly",F197,IF(G4="FixedAmount",IF($A197&lt;=E4,H4,I4),IF(OR($A197=1,$A197=E4+1),PMT(E197/DayCount,MAX(TermMonths-$A197+1,1),-D197),IF(G196=0,PMT(E197/DayCount,MAX(TermMonths-$A197+1,1),-D197),G196))))))</f>
        <v/>
      </c>
      <c r="H197" s="32">
        <f>IF(OR(D197&lt;=0,$A197&lt;&gt;J4,J4=0),0,MIN(MAX(0,K4-L4*D197),MAX(0,D197-(G197-F197))))</f>
        <v/>
      </c>
      <c r="I197" s="32">
        <f>IF(D197&lt;=0,0,MIN(D197,(G197-F197)+H197))</f>
        <v/>
      </c>
      <c r="J197" s="32">
        <f>IF(D197&lt;=0,0,MAX(0,D197-I197))</f>
        <v/>
      </c>
      <c r="K197" s="32">
        <f>IF(OR($A197&gt;TermMonths,C5&lt;&gt;"Y"),0,Q196)</f>
        <v/>
      </c>
      <c r="L197" s="31">
        <f>IF(K197&lt;=0,0,IF($A197&lt;=E5,D5,F5))</f>
        <v/>
      </c>
      <c r="M197" s="32">
        <f>IF(K197&lt;=0,0,K197*L197/DayCount)</f>
        <v/>
      </c>
      <c r="N197" s="32">
        <f>IF(K197&lt;=0,0,MIN(K197+M197,IF(G5="InterestOnly",M197,IF(G5="FixedAmount",IF($A197&lt;=E5,H5,I5),IF(OR($A197=1,$A197=E5+1),PMT(L197/DayCount,MAX(TermMonths-$A197+1,1),-K197),IF(N196=0,PMT(L197/DayCount,MAX(TermMonths-$A197+1,1),-K197),N196))))))</f>
        <v/>
      </c>
      <c r="O197" s="32">
        <f>IF(OR(K197&lt;=0,$A197&lt;&gt;J5,J5=0),0,MIN(MAX(0,K5-L5*K197),MAX(0,K197-(N197-M197))))</f>
        <v/>
      </c>
      <c r="P197" s="32">
        <f>IF(K197&lt;=0,0,MIN(K197,(N197-M197)+O197))</f>
        <v/>
      </c>
      <c r="Q197" s="32">
        <f>IF(K197&lt;=0,0,MAX(0,K197-P197))</f>
        <v/>
      </c>
      <c r="R197" s="32">
        <f>IF(OR($A197&gt;TermMonths,C6&lt;&gt;"Y"),0,X196)</f>
        <v/>
      </c>
      <c r="S197" s="31">
        <f>IF(R197&lt;=0,0,IF($A197&lt;=E6,D6,F6))</f>
        <v/>
      </c>
      <c r="T197" s="32">
        <f>IF(R197&lt;=0,0,R197*S197/DayCount)</f>
        <v/>
      </c>
      <c r="U197" s="32">
        <f>IF(R197&lt;=0,0,MIN(R197+T197,IF(G6="InterestOnly",T197,IF(G6="FixedAmount",IF($A197&lt;=E6,H6,I6),IF(OR($A197=1,$A197=E6+1),PMT(S197/DayCount,MAX(TermMonths-$A197+1,1),-R197),IF(U196=0,PMT(S197/DayCount,MAX(TermMonths-$A197+1,1),-R197),U196))))))</f>
        <v/>
      </c>
      <c r="V197" s="32">
        <f>IF(OR(R197&lt;=0,$A197&lt;&gt;J6,J6=0),0,MIN(MAX(0,K6-L6*R197),MAX(0,R197-(U197-T197))))</f>
        <v/>
      </c>
      <c r="W197" s="32">
        <f>IF(R197&lt;=0,0,MIN(R197,(U197-T197)+V197))</f>
        <v/>
      </c>
      <c r="X197" s="32">
        <f>IF(R197&lt;=0,0,MAX(0,R197-W197))</f>
        <v/>
      </c>
      <c r="Y197" s="32">
        <f>IF(OR($A197&gt;TermMonths,C7&lt;&gt;"Y"),0,AE196)</f>
        <v/>
      </c>
      <c r="Z197" s="31">
        <f>IF(Y197&lt;=0,0,IF($A197&lt;=E7,D7,F7))</f>
        <v/>
      </c>
      <c r="AA197" s="32">
        <f>IF(Y197&lt;=0,0,Y197*Z197/DayCount)</f>
        <v/>
      </c>
      <c r="AB197" s="32">
        <f>IF(Y197&lt;=0,0,MIN(Y197+AA197,IF(G7="InterestOnly",AA197,IF(G7="FixedAmount",IF($A197&lt;=E7,H7,I7),IF(OR($A197=1,$A197=E7+1),PMT(Z197/DayCount,MAX(TermMonths-$A197+1,1),-Y197),IF(AB196=0,PMT(Z197/DayCount,MAX(TermMonths-$A197+1,1),-Y197),AB196))))))</f>
        <v/>
      </c>
      <c r="AC197" s="32">
        <f>IF(OR(Y197&lt;=0,$A197&lt;&gt;J7,J7=0),0,MIN(MAX(0,K7-L7*Y197),MAX(0,Y197-(AB197-AA197))))</f>
        <v/>
      </c>
      <c r="AD197" s="32">
        <f>IF(Y197&lt;=0,0,MIN(Y197,(AB197-AA197)+AC197))</f>
        <v/>
      </c>
      <c r="AE197" s="32">
        <f>IF(Y197&lt;=0,0,MAX(0,Y197-AD197))</f>
        <v/>
      </c>
      <c r="AF197" s="32">
        <f>IF(OR($A197&gt;TermMonths,C8&lt;&gt;"Y"),0,AL196)</f>
        <v/>
      </c>
      <c r="AG197" s="31">
        <f>IF(AF197&lt;=0,0,IF($A197&lt;=E8,D8,F8))</f>
        <v/>
      </c>
      <c r="AH197" s="32">
        <f>IF(AF197&lt;=0,0,AF197*AG197/DayCount)</f>
        <v/>
      </c>
      <c r="AI197" s="32">
        <f>IF(AF197&lt;=0,0,MIN(AF197+AH197,IF(G8="InterestOnly",AH197,IF(G8="FixedAmount",IF($A197&lt;=E8,H8,I8),IF(OR($A197=1,$A197=E8+1),PMT(AG197/DayCount,MAX(TermMonths-$A197+1,1),-AF197),IF(AI196=0,PMT(AG197/DayCount,MAX(TermMonths-$A197+1,1),-AF197),AI196))))))</f>
        <v/>
      </c>
      <c r="AJ197" s="32">
        <f>IF(OR(AF197&lt;=0,$A197&lt;&gt;J8,J8=0),0,MIN(MAX(0,K8-L8*AF197),MAX(0,AF197-(AI197-AH197))))</f>
        <v/>
      </c>
      <c r="AK197" s="32">
        <f>IF(AF197&lt;=0,0,MIN(AF197,(AI197-AH197)+AJ197))</f>
        <v/>
      </c>
      <c r="AL197" s="32">
        <f>IF(AF197&lt;=0,0,MAX(0,AF197-AK197))</f>
        <v/>
      </c>
      <c r="AM197" s="32">
        <f>IF(OR($A197&gt;TermMonths,C9&lt;&gt;"Y"),0,AS196)</f>
        <v/>
      </c>
      <c r="AN197" s="31">
        <f>IF(AM197&lt;=0,0,IF($A197&lt;=E9,D9,F9))</f>
        <v/>
      </c>
      <c r="AO197" s="32">
        <f>IF(AM197&lt;=0,0,AM197*AN197/DayCount)</f>
        <v/>
      </c>
      <c r="AP197" s="32">
        <f>IF(AM197&lt;=0,0,MIN(AM197+AO197,IF(G9="InterestOnly",AO197,IF(G9="FixedAmount",IF($A197&lt;=E9,H9,I9),IF(OR($A197=1,$A197=E9+1),PMT(AN197/DayCount,MAX(TermMonths-$A197+1,1),-AM197),IF(AP196=0,PMT(AN197/DayCount,MAX(TermMonths-$A197+1,1),-AM197),AP196))))))</f>
        <v/>
      </c>
      <c r="AQ197" s="32">
        <f>IF(OR(AM197&lt;=0,$A197&lt;&gt;J9,J9=0),0,MIN(MAX(0,K9-L9*AM197),MAX(0,AM197-(AP197-AO197))))</f>
        <v/>
      </c>
      <c r="AR197" s="32">
        <f>IF(AM197&lt;=0,0,MIN(AM197,(AP197-AO197)+AQ197))</f>
        <v/>
      </c>
      <c r="AS197" s="32">
        <f>IF(AM197&lt;=0,0,MAX(0,AM197-AR197))</f>
        <v/>
      </c>
    </row>
    <row r="198">
      <c r="A198" s="33" t="n">
        <v>185</v>
      </c>
      <c r="B198" s="34">
        <f>IF(A198&gt;TermMonths,"",EDATE(StartDate,A198-1))</f>
        <v/>
      </c>
      <c r="C198" s="33">
        <f>IF(B198="","",YEAR(B198))</f>
        <v/>
      </c>
      <c r="D198" s="32">
        <f>IF(OR($A198&gt;TermMonths,C4&lt;&gt;"Y"),0,J197)</f>
        <v/>
      </c>
      <c r="E198" s="31">
        <f>IF(D198&lt;=0,0,IF($A198&lt;=E4,D4,F4))</f>
        <v/>
      </c>
      <c r="F198" s="32">
        <f>IF(D198&lt;=0,0,D198*E198/DayCount)</f>
        <v/>
      </c>
      <c r="G198" s="32">
        <f>IF(D198&lt;=0,0,MIN(D198+F198,IF(G4="InterestOnly",F198,IF(G4="FixedAmount",IF($A198&lt;=E4,H4,I4),IF(OR($A198=1,$A198=E4+1),PMT(E198/DayCount,MAX(TermMonths-$A198+1,1),-D198),IF(G197=0,PMT(E198/DayCount,MAX(TermMonths-$A198+1,1),-D198),G197))))))</f>
        <v/>
      </c>
      <c r="H198" s="32">
        <f>IF(OR(D198&lt;=0,$A198&lt;&gt;J4,J4=0),0,MIN(MAX(0,K4-L4*D198),MAX(0,D198-(G198-F198))))</f>
        <v/>
      </c>
      <c r="I198" s="32">
        <f>IF(D198&lt;=0,0,MIN(D198,(G198-F198)+H198))</f>
        <v/>
      </c>
      <c r="J198" s="32">
        <f>IF(D198&lt;=0,0,MAX(0,D198-I198))</f>
        <v/>
      </c>
      <c r="K198" s="32">
        <f>IF(OR($A198&gt;TermMonths,C5&lt;&gt;"Y"),0,Q197)</f>
        <v/>
      </c>
      <c r="L198" s="31">
        <f>IF(K198&lt;=0,0,IF($A198&lt;=E5,D5,F5))</f>
        <v/>
      </c>
      <c r="M198" s="32">
        <f>IF(K198&lt;=0,0,K198*L198/DayCount)</f>
        <v/>
      </c>
      <c r="N198" s="32">
        <f>IF(K198&lt;=0,0,MIN(K198+M198,IF(G5="InterestOnly",M198,IF(G5="FixedAmount",IF($A198&lt;=E5,H5,I5),IF(OR($A198=1,$A198=E5+1),PMT(L198/DayCount,MAX(TermMonths-$A198+1,1),-K198),IF(N197=0,PMT(L198/DayCount,MAX(TermMonths-$A198+1,1),-K198),N197))))))</f>
        <v/>
      </c>
      <c r="O198" s="32">
        <f>IF(OR(K198&lt;=0,$A198&lt;&gt;J5,J5=0),0,MIN(MAX(0,K5-L5*K198),MAX(0,K198-(N198-M198))))</f>
        <v/>
      </c>
      <c r="P198" s="32">
        <f>IF(K198&lt;=0,0,MIN(K198,(N198-M198)+O198))</f>
        <v/>
      </c>
      <c r="Q198" s="32">
        <f>IF(K198&lt;=0,0,MAX(0,K198-P198))</f>
        <v/>
      </c>
      <c r="R198" s="32">
        <f>IF(OR($A198&gt;TermMonths,C6&lt;&gt;"Y"),0,X197)</f>
        <v/>
      </c>
      <c r="S198" s="31">
        <f>IF(R198&lt;=0,0,IF($A198&lt;=E6,D6,F6))</f>
        <v/>
      </c>
      <c r="T198" s="32">
        <f>IF(R198&lt;=0,0,R198*S198/DayCount)</f>
        <v/>
      </c>
      <c r="U198" s="32">
        <f>IF(R198&lt;=0,0,MIN(R198+T198,IF(G6="InterestOnly",T198,IF(G6="FixedAmount",IF($A198&lt;=E6,H6,I6),IF(OR($A198=1,$A198=E6+1),PMT(S198/DayCount,MAX(TermMonths-$A198+1,1),-R198),IF(U197=0,PMT(S198/DayCount,MAX(TermMonths-$A198+1,1),-R198),U197))))))</f>
        <v/>
      </c>
      <c r="V198" s="32">
        <f>IF(OR(R198&lt;=0,$A198&lt;&gt;J6,J6=0),0,MIN(MAX(0,K6-L6*R198),MAX(0,R198-(U198-T198))))</f>
        <v/>
      </c>
      <c r="W198" s="32">
        <f>IF(R198&lt;=0,0,MIN(R198,(U198-T198)+V198))</f>
        <v/>
      </c>
      <c r="X198" s="32">
        <f>IF(R198&lt;=0,0,MAX(0,R198-W198))</f>
        <v/>
      </c>
      <c r="Y198" s="32">
        <f>IF(OR($A198&gt;TermMonths,C7&lt;&gt;"Y"),0,AE197)</f>
        <v/>
      </c>
      <c r="Z198" s="31">
        <f>IF(Y198&lt;=0,0,IF($A198&lt;=E7,D7,F7))</f>
        <v/>
      </c>
      <c r="AA198" s="32">
        <f>IF(Y198&lt;=0,0,Y198*Z198/DayCount)</f>
        <v/>
      </c>
      <c r="AB198" s="32">
        <f>IF(Y198&lt;=0,0,MIN(Y198+AA198,IF(G7="InterestOnly",AA198,IF(G7="FixedAmount",IF($A198&lt;=E7,H7,I7),IF(OR($A198=1,$A198=E7+1),PMT(Z198/DayCount,MAX(TermMonths-$A198+1,1),-Y198),IF(AB197=0,PMT(Z198/DayCount,MAX(TermMonths-$A198+1,1),-Y198),AB197))))))</f>
        <v/>
      </c>
      <c r="AC198" s="32">
        <f>IF(OR(Y198&lt;=0,$A198&lt;&gt;J7,J7=0),0,MIN(MAX(0,K7-L7*Y198),MAX(0,Y198-(AB198-AA198))))</f>
        <v/>
      </c>
      <c r="AD198" s="32">
        <f>IF(Y198&lt;=0,0,MIN(Y198,(AB198-AA198)+AC198))</f>
        <v/>
      </c>
      <c r="AE198" s="32">
        <f>IF(Y198&lt;=0,0,MAX(0,Y198-AD198))</f>
        <v/>
      </c>
      <c r="AF198" s="32">
        <f>IF(OR($A198&gt;TermMonths,C8&lt;&gt;"Y"),0,AL197)</f>
        <v/>
      </c>
      <c r="AG198" s="31">
        <f>IF(AF198&lt;=0,0,IF($A198&lt;=E8,D8,F8))</f>
        <v/>
      </c>
      <c r="AH198" s="32">
        <f>IF(AF198&lt;=0,0,AF198*AG198/DayCount)</f>
        <v/>
      </c>
      <c r="AI198" s="32">
        <f>IF(AF198&lt;=0,0,MIN(AF198+AH198,IF(G8="InterestOnly",AH198,IF(G8="FixedAmount",IF($A198&lt;=E8,H8,I8),IF(OR($A198=1,$A198=E8+1),PMT(AG198/DayCount,MAX(TermMonths-$A198+1,1),-AF198),IF(AI197=0,PMT(AG198/DayCount,MAX(TermMonths-$A198+1,1),-AF198),AI197))))))</f>
        <v/>
      </c>
      <c r="AJ198" s="32">
        <f>IF(OR(AF198&lt;=0,$A198&lt;&gt;J8,J8=0),0,MIN(MAX(0,K8-L8*AF198),MAX(0,AF198-(AI198-AH198))))</f>
        <v/>
      </c>
      <c r="AK198" s="32">
        <f>IF(AF198&lt;=0,0,MIN(AF198,(AI198-AH198)+AJ198))</f>
        <v/>
      </c>
      <c r="AL198" s="32">
        <f>IF(AF198&lt;=0,0,MAX(0,AF198-AK198))</f>
        <v/>
      </c>
      <c r="AM198" s="32">
        <f>IF(OR($A198&gt;TermMonths,C9&lt;&gt;"Y"),0,AS197)</f>
        <v/>
      </c>
      <c r="AN198" s="31">
        <f>IF(AM198&lt;=0,0,IF($A198&lt;=E9,D9,F9))</f>
        <v/>
      </c>
      <c r="AO198" s="32">
        <f>IF(AM198&lt;=0,0,AM198*AN198/DayCount)</f>
        <v/>
      </c>
      <c r="AP198" s="32">
        <f>IF(AM198&lt;=0,0,MIN(AM198+AO198,IF(G9="InterestOnly",AO198,IF(G9="FixedAmount",IF($A198&lt;=E9,H9,I9),IF(OR($A198=1,$A198=E9+1),PMT(AN198/DayCount,MAX(TermMonths-$A198+1,1),-AM198),IF(AP197=0,PMT(AN198/DayCount,MAX(TermMonths-$A198+1,1),-AM198),AP197))))))</f>
        <v/>
      </c>
      <c r="AQ198" s="32">
        <f>IF(OR(AM198&lt;=0,$A198&lt;&gt;J9,J9=0),0,MIN(MAX(0,K9-L9*AM198),MAX(0,AM198-(AP198-AO198))))</f>
        <v/>
      </c>
      <c r="AR198" s="32">
        <f>IF(AM198&lt;=0,0,MIN(AM198,(AP198-AO198)+AQ198))</f>
        <v/>
      </c>
      <c r="AS198" s="32">
        <f>IF(AM198&lt;=0,0,MAX(0,AM198-AR198))</f>
        <v/>
      </c>
    </row>
    <row r="199">
      <c r="A199" s="33" t="n">
        <v>186</v>
      </c>
      <c r="B199" s="34">
        <f>IF(A199&gt;TermMonths,"",EDATE(StartDate,A199-1))</f>
        <v/>
      </c>
      <c r="C199" s="33">
        <f>IF(B199="","",YEAR(B199))</f>
        <v/>
      </c>
      <c r="D199" s="32">
        <f>IF(OR($A199&gt;TermMonths,C4&lt;&gt;"Y"),0,J198)</f>
        <v/>
      </c>
      <c r="E199" s="31">
        <f>IF(D199&lt;=0,0,IF($A199&lt;=E4,D4,F4))</f>
        <v/>
      </c>
      <c r="F199" s="32">
        <f>IF(D199&lt;=0,0,D199*E199/DayCount)</f>
        <v/>
      </c>
      <c r="G199" s="32">
        <f>IF(D199&lt;=0,0,MIN(D199+F199,IF(G4="InterestOnly",F199,IF(G4="FixedAmount",IF($A199&lt;=E4,H4,I4),IF(OR($A199=1,$A199=E4+1),PMT(E199/DayCount,MAX(TermMonths-$A199+1,1),-D199),IF(G198=0,PMT(E199/DayCount,MAX(TermMonths-$A199+1,1),-D199),G198))))))</f>
        <v/>
      </c>
      <c r="H199" s="32">
        <f>IF(OR(D199&lt;=0,$A199&lt;&gt;J4,J4=0),0,MIN(MAX(0,K4-L4*D199),MAX(0,D199-(G199-F199))))</f>
        <v/>
      </c>
      <c r="I199" s="32">
        <f>IF(D199&lt;=0,0,MIN(D199,(G199-F199)+H199))</f>
        <v/>
      </c>
      <c r="J199" s="32">
        <f>IF(D199&lt;=0,0,MAX(0,D199-I199))</f>
        <v/>
      </c>
      <c r="K199" s="32">
        <f>IF(OR($A199&gt;TermMonths,C5&lt;&gt;"Y"),0,Q198)</f>
        <v/>
      </c>
      <c r="L199" s="31">
        <f>IF(K199&lt;=0,0,IF($A199&lt;=E5,D5,F5))</f>
        <v/>
      </c>
      <c r="M199" s="32">
        <f>IF(K199&lt;=0,0,K199*L199/DayCount)</f>
        <v/>
      </c>
      <c r="N199" s="32">
        <f>IF(K199&lt;=0,0,MIN(K199+M199,IF(G5="InterestOnly",M199,IF(G5="FixedAmount",IF($A199&lt;=E5,H5,I5),IF(OR($A199=1,$A199=E5+1),PMT(L199/DayCount,MAX(TermMonths-$A199+1,1),-K199),IF(N198=0,PMT(L199/DayCount,MAX(TermMonths-$A199+1,1),-K199),N198))))))</f>
        <v/>
      </c>
      <c r="O199" s="32">
        <f>IF(OR(K199&lt;=0,$A199&lt;&gt;J5,J5=0),0,MIN(MAX(0,K5-L5*K199),MAX(0,K199-(N199-M199))))</f>
        <v/>
      </c>
      <c r="P199" s="32">
        <f>IF(K199&lt;=0,0,MIN(K199,(N199-M199)+O199))</f>
        <v/>
      </c>
      <c r="Q199" s="32">
        <f>IF(K199&lt;=0,0,MAX(0,K199-P199))</f>
        <v/>
      </c>
      <c r="R199" s="32">
        <f>IF(OR($A199&gt;TermMonths,C6&lt;&gt;"Y"),0,X198)</f>
        <v/>
      </c>
      <c r="S199" s="31">
        <f>IF(R199&lt;=0,0,IF($A199&lt;=E6,D6,F6))</f>
        <v/>
      </c>
      <c r="T199" s="32">
        <f>IF(R199&lt;=0,0,R199*S199/DayCount)</f>
        <v/>
      </c>
      <c r="U199" s="32">
        <f>IF(R199&lt;=0,0,MIN(R199+T199,IF(G6="InterestOnly",T199,IF(G6="FixedAmount",IF($A199&lt;=E6,H6,I6),IF(OR($A199=1,$A199=E6+1),PMT(S199/DayCount,MAX(TermMonths-$A199+1,1),-R199),IF(U198=0,PMT(S199/DayCount,MAX(TermMonths-$A199+1,1),-R199),U198))))))</f>
        <v/>
      </c>
      <c r="V199" s="32">
        <f>IF(OR(R199&lt;=0,$A199&lt;&gt;J6,J6=0),0,MIN(MAX(0,K6-L6*R199),MAX(0,R199-(U199-T199))))</f>
        <v/>
      </c>
      <c r="W199" s="32">
        <f>IF(R199&lt;=0,0,MIN(R199,(U199-T199)+V199))</f>
        <v/>
      </c>
      <c r="X199" s="32">
        <f>IF(R199&lt;=0,0,MAX(0,R199-W199))</f>
        <v/>
      </c>
      <c r="Y199" s="32">
        <f>IF(OR($A199&gt;TermMonths,C7&lt;&gt;"Y"),0,AE198)</f>
        <v/>
      </c>
      <c r="Z199" s="31">
        <f>IF(Y199&lt;=0,0,IF($A199&lt;=E7,D7,F7))</f>
        <v/>
      </c>
      <c r="AA199" s="32">
        <f>IF(Y199&lt;=0,0,Y199*Z199/DayCount)</f>
        <v/>
      </c>
      <c r="AB199" s="32">
        <f>IF(Y199&lt;=0,0,MIN(Y199+AA199,IF(G7="InterestOnly",AA199,IF(G7="FixedAmount",IF($A199&lt;=E7,H7,I7),IF(OR($A199=1,$A199=E7+1),PMT(Z199/DayCount,MAX(TermMonths-$A199+1,1),-Y199),IF(AB198=0,PMT(Z199/DayCount,MAX(TermMonths-$A199+1,1),-Y199),AB198))))))</f>
        <v/>
      </c>
      <c r="AC199" s="32">
        <f>IF(OR(Y199&lt;=0,$A199&lt;&gt;J7,J7=0),0,MIN(MAX(0,K7-L7*Y199),MAX(0,Y199-(AB199-AA199))))</f>
        <v/>
      </c>
      <c r="AD199" s="32">
        <f>IF(Y199&lt;=0,0,MIN(Y199,(AB199-AA199)+AC199))</f>
        <v/>
      </c>
      <c r="AE199" s="32">
        <f>IF(Y199&lt;=0,0,MAX(0,Y199-AD199))</f>
        <v/>
      </c>
      <c r="AF199" s="32">
        <f>IF(OR($A199&gt;TermMonths,C8&lt;&gt;"Y"),0,AL198)</f>
        <v/>
      </c>
      <c r="AG199" s="31">
        <f>IF(AF199&lt;=0,0,IF($A199&lt;=E8,D8,F8))</f>
        <v/>
      </c>
      <c r="AH199" s="32">
        <f>IF(AF199&lt;=0,0,AF199*AG199/DayCount)</f>
        <v/>
      </c>
      <c r="AI199" s="32">
        <f>IF(AF199&lt;=0,0,MIN(AF199+AH199,IF(G8="InterestOnly",AH199,IF(G8="FixedAmount",IF($A199&lt;=E8,H8,I8),IF(OR($A199=1,$A199=E8+1),PMT(AG199/DayCount,MAX(TermMonths-$A199+1,1),-AF199),IF(AI198=0,PMT(AG199/DayCount,MAX(TermMonths-$A199+1,1),-AF199),AI198))))))</f>
        <v/>
      </c>
      <c r="AJ199" s="32">
        <f>IF(OR(AF199&lt;=0,$A199&lt;&gt;J8,J8=0),0,MIN(MAX(0,K8-L8*AF199),MAX(0,AF199-(AI199-AH199))))</f>
        <v/>
      </c>
      <c r="AK199" s="32">
        <f>IF(AF199&lt;=0,0,MIN(AF199,(AI199-AH199)+AJ199))</f>
        <v/>
      </c>
      <c r="AL199" s="32">
        <f>IF(AF199&lt;=0,0,MAX(0,AF199-AK199))</f>
        <v/>
      </c>
      <c r="AM199" s="32">
        <f>IF(OR($A199&gt;TermMonths,C9&lt;&gt;"Y"),0,AS198)</f>
        <v/>
      </c>
      <c r="AN199" s="31">
        <f>IF(AM199&lt;=0,0,IF($A199&lt;=E9,D9,F9))</f>
        <v/>
      </c>
      <c r="AO199" s="32">
        <f>IF(AM199&lt;=0,0,AM199*AN199/DayCount)</f>
        <v/>
      </c>
      <c r="AP199" s="32">
        <f>IF(AM199&lt;=0,0,MIN(AM199+AO199,IF(G9="InterestOnly",AO199,IF(G9="FixedAmount",IF($A199&lt;=E9,H9,I9),IF(OR($A199=1,$A199=E9+1),PMT(AN199/DayCount,MAX(TermMonths-$A199+1,1),-AM199),IF(AP198=0,PMT(AN199/DayCount,MAX(TermMonths-$A199+1,1),-AM199),AP198))))))</f>
        <v/>
      </c>
      <c r="AQ199" s="32">
        <f>IF(OR(AM199&lt;=0,$A199&lt;&gt;J9,J9=0),0,MIN(MAX(0,K9-L9*AM199),MAX(0,AM199-(AP199-AO199))))</f>
        <v/>
      </c>
      <c r="AR199" s="32">
        <f>IF(AM199&lt;=0,0,MIN(AM199,(AP199-AO199)+AQ199))</f>
        <v/>
      </c>
      <c r="AS199" s="32">
        <f>IF(AM199&lt;=0,0,MAX(0,AM199-AR199))</f>
        <v/>
      </c>
    </row>
    <row r="200">
      <c r="A200" s="33" t="n">
        <v>187</v>
      </c>
      <c r="B200" s="34">
        <f>IF(A200&gt;TermMonths,"",EDATE(StartDate,A200-1))</f>
        <v/>
      </c>
      <c r="C200" s="33">
        <f>IF(B200="","",YEAR(B200))</f>
        <v/>
      </c>
      <c r="D200" s="32">
        <f>IF(OR($A200&gt;TermMonths,C4&lt;&gt;"Y"),0,J199)</f>
        <v/>
      </c>
      <c r="E200" s="31">
        <f>IF(D200&lt;=0,0,IF($A200&lt;=E4,D4,F4))</f>
        <v/>
      </c>
      <c r="F200" s="32">
        <f>IF(D200&lt;=0,0,D200*E200/DayCount)</f>
        <v/>
      </c>
      <c r="G200" s="32">
        <f>IF(D200&lt;=0,0,MIN(D200+F200,IF(G4="InterestOnly",F200,IF(G4="FixedAmount",IF($A200&lt;=E4,H4,I4),IF(OR($A200=1,$A200=E4+1),PMT(E200/DayCount,MAX(TermMonths-$A200+1,1),-D200),IF(G199=0,PMT(E200/DayCount,MAX(TermMonths-$A200+1,1),-D200),G199))))))</f>
        <v/>
      </c>
      <c r="H200" s="32">
        <f>IF(OR(D200&lt;=0,$A200&lt;&gt;J4,J4=0),0,MIN(MAX(0,K4-L4*D200),MAX(0,D200-(G200-F200))))</f>
        <v/>
      </c>
      <c r="I200" s="32">
        <f>IF(D200&lt;=0,0,MIN(D200,(G200-F200)+H200))</f>
        <v/>
      </c>
      <c r="J200" s="32">
        <f>IF(D200&lt;=0,0,MAX(0,D200-I200))</f>
        <v/>
      </c>
      <c r="K200" s="32">
        <f>IF(OR($A200&gt;TermMonths,C5&lt;&gt;"Y"),0,Q199)</f>
        <v/>
      </c>
      <c r="L200" s="31">
        <f>IF(K200&lt;=0,0,IF($A200&lt;=E5,D5,F5))</f>
        <v/>
      </c>
      <c r="M200" s="32">
        <f>IF(K200&lt;=0,0,K200*L200/DayCount)</f>
        <v/>
      </c>
      <c r="N200" s="32">
        <f>IF(K200&lt;=0,0,MIN(K200+M200,IF(G5="InterestOnly",M200,IF(G5="FixedAmount",IF($A200&lt;=E5,H5,I5),IF(OR($A200=1,$A200=E5+1),PMT(L200/DayCount,MAX(TermMonths-$A200+1,1),-K200),IF(N199=0,PMT(L200/DayCount,MAX(TermMonths-$A200+1,1),-K200),N199))))))</f>
        <v/>
      </c>
      <c r="O200" s="32">
        <f>IF(OR(K200&lt;=0,$A200&lt;&gt;J5,J5=0),0,MIN(MAX(0,K5-L5*K200),MAX(0,K200-(N200-M200))))</f>
        <v/>
      </c>
      <c r="P200" s="32">
        <f>IF(K200&lt;=0,0,MIN(K200,(N200-M200)+O200))</f>
        <v/>
      </c>
      <c r="Q200" s="32">
        <f>IF(K200&lt;=0,0,MAX(0,K200-P200))</f>
        <v/>
      </c>
      <c r="R200" s="32">
        <f>IF(OR($A200&gt;TermMonths,C6&lt;&gt;"Y"),0,X199)</f>
        <v/>
      </c>
      <c r="S200" s="31">
        <f>IF(R200&lt;=0,0,IF($A200&lt;=E6,D6,F6))</f>
        <v/>
      </c>
      <c r="T200" s="32">
        <f>IF(R200&lt;=0,0,R200*S200/DayCount)</f>
        <v/>
      </c>
      <c r="U200" s="32">
        <f>IF(R200&lt;=0,0,MIN(R200+T200,IF(G6="InterestOnly",T200,IF(G6="FixedAmount",IF($A200&lt;=E6,H6,I6),IF(OR($A200=1,$A200=E6+1),PMT(S200/DayCount,MAX(TermMonths-$A200+1,1),-R200),IF(U199=0,PMT(S200/DayCount,MAX(TermMonths-$A200+1,1),-R200),U199))))))</f>
        <v/>
      </c>
      <c r="V200" s="32">
        <f>IF(OR(R200&lt;=0,$A200&lt;&gt;J6,J6=0),0,MIN(MAX(0,K6-L6*R200),MAX(0,R200-(U200-T200))))</f>
        <v/>
      </c>
      <c r="W200" s="32">
        <f>IF(R200&lt;=0,0,MIN(R200,(U200-T200)+V200))</f>
        <v/>
      </c>
      <c r="X200" s="32">
        <f>IF(R200&lt;=0,0,MAX(0,R200-W200))</f>
        <v/>
      </c>
      <c r="Y200" s="32">
        <f>IF(OR($A200&gt;TermMonths,C7&lt;&gt;"Y"),0,AE199)</f>
        <v/>
      </c>
      <c r="Z200" s="31">
        <f>IF(Y200&lt;=0,0,IF($A200&lt;=E7,D7,F7))</f>
        <v/>
      </c>
      <c r="AA200" s="32">
        <f>IF(Y200&lt;=0,0,Y200*Z200/DayCount)</f>
        <v/>
      </c>
      <c r="AB200" s="32">
        <f>IF(Y200&lt;=0,0,MIN(Y200+AA200,IF(G7="InterestOnly",AA200,IF(G7="FixedAmount",IF($A200&lt;=E7,H7,I7),IF(OR($A200=1,$A200=E7+1),PMT(Z200/DayCount,MAX(TermMonths-$A200+1,1),-Y200),IF(AB199=0,PMT(Z200/DayCount,MAX(TermMonths-$A200+1,1),-Y200),AB199))))))</f>
        <v/>
      </c>
      <c r="AC200" s="32">
        <f>IF(OR(Y200&lt;=0,$A200&lt;&gt;J7,J7=0),0,MIN(MAX(0,K7-L7*Y200),MAX(0,Y200-(AB200-AA200))))</f>
        <v/>
      </c>
      <c r="AD200" s="32">
        <f>IF(Y200&lt;=0,0,MIN(Y200,(AB200-AA200)+AC200))</f>
        <v/>
      </c>
      <c r="AE200" s="32">
        <f>IF(Y200&lt;=0,0,MAX(0,Y200-AD200))</f>
        <v/>
      </c>
      <c r="AF200" s="32">
        <f>IF(OR($A200&gt;TermMonths,C8&lt;&gt;"Y"),0,AL199)</f>
        <v/>
      </c>
      <c r="AG200" s="31">
        <f>IF(AF200&lt;=0,0,IF($A200&lt;=E8,D8,F8))</f>
        <v/>
      </c>
      <c r="AH200" s="32">
        <f>IF(AF200&lt;=0,0,AF200*AG200/DayCount)</f>
        <v/>
      </c>
      <c r="AI200" s="32">
        <f>IF(AF200&lt;=0,0,MIN(AF200+AH200,IF(G8="InterestOnly",AH200,IF(G8="FixedAmount",IF($A200&lt;=E8,H8,I8),IF(OR($A200=1,$A200=E8+1),PMT(AG200/DayCount,MAX(TermMonths-$A200+1,1),-AF200),IF(AI199=0,PMT(AG200/DayCount,MAX(TermMonths-$A200+1,1),-AF200),AI199))))))</f>
        <v/>
      </c>
      <c r="AJ200" s="32">
        <f>IF(OR(AF200&lt;=0,$A200&lt;&gt;J8,J8=0),0,MIN(MAX(0,K8-L8*AF200),MAX(0,AF200-(AI200-AH200))))</f>
        <v/>
      </c>
      <c r="AK200" s="32">
        <f>IF(AF200&lt;=0,0,MIN(AF200,(AI200-AH200)+AJ200))</f>
        <v/>
      </c>
      <c r="AL200" s="32">
        <f>IF(AF200&lt;=0,0,MAX(0,AF200-AK200))</f>
        <v/>
      </c>
      <c r="AM200" s="32">
        <f>IF(OR($A200&gt;TermMonths,C9&lt;&gt;"Y"),0,AS199)</f>
        <v/>
      </c>
      <c r="AN200" s="31">
        <f>IF(AM200&lt;=0,0,IF($A200&lt;=E9,D9,F9))</f>
        <v/>
      </c>
      <c r="AO200" s="32">
        <f>IF(AM200&lt;=0,0,AM200*AN200/DayCount)</f>
        <v/>
      </c>
      <c r="AP200" s="32">
        <f>IF(AM200&lt;=0,0,MIN(AM200+AO200,IF(G9="InterestOnly",AO200,IF(G9="FixedAmount",IF($A200&lt;=E9,H9,I9),IF(OR($A200=1,$A200=E9+1),PMT(AN200/DayCount,MAX(TermMonths-$A200+1,1),-AM200),IF(AP199=0,PMT(AN200/DayCount,MAX(TermMonths-$A200+1,1),-AM200),AP199))))))</f>
        <v/>
      </c>
      <c r="AQ200" s="32">
        <f>IF(OR(AM200&lt;=0,$A200&lt;&gt;J9,J9=0),0,MIN(MAX(0,K9-L9*AM200),MAX(0,AM200-(AP200-AO200))))</f>
        <v/>
      </c>
      <c r="AR200" s="32">
        <f>IF(AM200&lt;=0,0,MIN(AM200,(AP200-AO200)+AQ200))</f>
        <v/>
      </c>
      <c r="AS200" s="32">
        <f>IF(AM200&lt;=0,0,MAX(0,AM200-AR200))</f>
        <v/>
      </c>
    </row>
    <row r="201">
      <c r="A201" s="33" t="n">
        <v>188</v>
      </c>
      <c r="B201" s="34">
        <f>IF(A201&gt;TermMonths,"",EDATE(StartDate,A201-1))</f>
        <v/>
      </c>
      <c r="C201" s="33">
        <f>IF(B201="","",YEAR(B201))</f>
        <v/>
      </c>
      <c r="D201" s="32">
        <f>IF(OR($A201&gt;TermMonths,C4&lt;&gt;"Y"),0,J200)</f>
        <v/>
      </c>
      <c r="E201" s="31">
        <f>IF(D201&lt;=0,0,IF($A201&lt;=E4,D4,F4))</f>
        <v/>
      </c>
      <c r="F201" s="32">
        <f>IF(D201&lt;=0,0,D201*E201/DayCount)</f>
        <v/>
      </c>
      <c r="G201" s="32">
        <f>IF(D201&lt;=0,0,MIN(D201+F201,IF(G4="InterestOnly",F201,IF(G4="FixedAmount",IF($A201&lt;=E4,H4,I4),IF(OR($A201=1,$A201=E4+1),PMT(E201/DayCount,MAX(TermMonths-$A201+1,1),-D201),IF(G200=0,PMT(E201/DayCount,MAX(TermMonths-$A201+1,1),-D201),G200))))))</f>
        <v/>
      </c>
      <c r="H201" s="32">
        <f>IF(OR(D201&lt;=0,$A201&lt;&gt;J4,J4=0),0,MIN(MAX(0,K4-L4*D201),MAX(0,D201-(G201-F201))))</f>
        <v/>
      </c>
      <c r="I201" s="32">
        <f>IF(D201&lt;=0,0,MIN(D201,(G201-F201)+H201))</f>
        <v/>
      </c>
      <c r="J201" s="32">
        <f>IF(D201&lt;=0,0,MAX(0,D201-I201))</f>
        <v/>
      </c>
      <c r="K201" s="32">
        <f>IF(OR($A201&gt;TermMonths,C5&lt;&gt;"Y"),0,Q200)</f>
        <v/>
      </c>
      <c r="L201" s="31">
        <f>IF(K201&lt;=0,0,IF($A201&lt;=E5,D5,F5))</f>
        <v/>
      </c>
      <c r="M201" s="32">
        <f>IF(K201&lt;=0,0,K201*L201/DayCount)</f>
        <v/>
      </c>
      <c r="N201" s="32">
        <f>IF(K201&lt;=0,0,MIN(K201+M201,IF(G5="InterestOnly",M201,IF(G5="FixedAmount",IF($A201&lt;=E5,H5,I5),IF(OR($A201=1,$A201=E5+1),PMT(L201/DayCount,MAX(TermMonths-$A201+1,1),-K201),IF(N200=0,PMT(L201/DayCount,MAX(TermMonths-$A201+1,1),-K201),N200))))))</f>
        <v/>
      </c>
      <c r="O201" s="32">
        <f>IF(OR(K201&lt;=0,$A201&lt;&gt;J5,J5=0),0,MIN(MAX(0,K5-L5*K201),MAX(0,K201-(N201-M201))))</f>
        <v/>
      </c>
      <c r="P201" s="32">
        <f>IF(K201&lt;=0,0,MIN(K201,(N201-M201)+O201))</f>
        <v/>
      </c>
      <c r="Q201" s="32">
        <f>IF(K201&lt;=0,0,MAX(0,K201-P201))</f>
        <v/>
      </c>
      <c r="R201" s="32">
        <f>IF(OR($A201&gt;TermMonths,C6&lt;&gt;"Y"),0,X200)</f>
        <v/>
      </c>
      <c r="S201" s="31">
        <f>IF(R201&lt;=0,0,IF($A201&lt;=E6,D6,F6))</f>
        <v/>
      </c>
      <c r="T201" s="32">
        <f>IF(R201&lt;=0,0,R201*S201/DayCount)</f>
        <v/>
      </c>
      <c r="U201" s="32">
        <f>IF(R201&lt;=0,0,MIN(R201+T201,IF(G6="InterestOnly",T201,IF(G6="FixedAmount",IF($A201&lt;=E6,H6,I6),IF(OR($A201=1,$A201=E6+1),PMT(S201/DayCount,MAX(TermMonths-$A201+1,1),-R201),IF(U200=0,PMT(S201/DayCount,MAX(TermMonths-$A201+1,1),-R201),U200))))))</f>
        <v/>
      </c>
      <c r="V201" s="32">
        <f>IF(OR(R201&lt;=0,$A201&lt;&gt;J6,J6=0),0,MIN(MAX(0,K6-L6*R201),MAX(0,R201-(U201-T201))))</f>
        <v/>
      </c>
      <c r="W201" s="32">
        <f>IF(R201&lt;=0,0,MIN(R201,(U201-T201)+V201))</f>
        <v/>
      </c>
      <c r="X201" s="32">
        <f>IF(R201&lt;=0,0,MAX(0,R201-W201))</f>
        <v/>
      </c>
      <c r="Y201" s="32">
        <f>IF(OR($A201&gt;TermMonths,C7&lt;&gt;"Y"),0,AE200)</f>
        <v/>
      </c>
      <c r="Z201" s="31">
        <f>IF(Y201&lt;=0,0,IF($A201&lt;=E7,D7,F7))</f>
        <v/>
      </c>
      <c r="AA201" s="32">
        <f>IF(Y201&lt;=0,0,Y201*Z201/DayCount)</f>
        <v/>
      </c>
      <c r="AB201" s="32">
        <f>IF(Y201&lt;=0,0,MIN(Y201+AA201,IF(G7="InterestOnly",AA201,IF(G7="FixedAmount",IF($A201&lt;=E7,H7,I7),IF(OR($A201=1,$A201=E7+1),PMT(Z201/DayCount,MAX(TermMonths-$A201+1,1),-Y201),IF(AB200=0,PMT(Z201/DayCount,MAX(TermMonths-$A201+1,1),-Y201),AB200))))))</f>
        <v/>
      </c>
      <c r="AC201" s="32">
        <f>IF(OR(Y201&lt;=0,$A201&lt;&gt;J7,J7=0),0,MIN(MAX(0,K7-L7*Y201),MAX(0,Y201-(AB201-AA201))))</f>
        <v/>
      </c>
      <c r="AD201" s="32">
        <f>IF(Y201&lt;=0,0,MIN(Y201,(AB201-AA201)+AC201))</f>
        <v/>
      </c>
      <c r="AE201" s="32">
        <f>IF(Y201&lt;=0,0,MAX(0,Y201-AD201))</f>
        <v/>
      </c>
      <c r="AF201" s="32">
        <f>IF(OR($A201&gt;TermMonths,C8&lt;&gt;"Y"),0,AL200)</f>
        <v/>
      </c>
      <c r="AG201" s="31">
        <f>IF(AF201&lt;=0,0,IF($A201&lt;=E8,D8,F8))</f>
        <v/>
      </c>
      <c r="AH201" s="32">
        <f>IF(AF201&lt;=0,0,AF201*AG201/DayCount)</f>
        <v/>
      </c>
      <c r="AI201" s="32">
        <f>IF(AF201&lt;=0,0,MIN(AF201+AH201,IF(G8="InterestOnly",AH201,IF(G8="FixedAmount",IF($A201&lt;=E8,H8,I8),IF(OR($A201=1,$A201=E8+1),PMT(AG201/DayCount,MAX(TermMonths-$A201+1,1),-AF201),IF(AI200=0,PMT(AG201/DayCount,MAX(TermMonths-$A201+1,1),-AF201),AI200))))))</f>
        <v/>
      </c>
      <c r="AJ201" s="32">
        <f>IF(OR(AF201&lt;=0,$A201&lt;&gt;J8,J8=0),0,MIN(MAX(0,K8-L8*AF201),MAX(0,AF201-(AI201-AH201))))</f>
        <v/>
      </c>
      <c r="AK201" s="32">
        <f>IF(AF201&lt;=0,0,MIN(AF201,(AI201-AH201)+AJ201))</f>
        <v/>
      </c>
      <c r="AL201" s="32">
        <f>IF(AF201&lt;=0,0,MAX(0,AF201-AK201))</f>
        <v/>
      </c>
      <c r="AM201" s="32">
        <f>IF(OR($A201&gt;TermMonths,C9&lt;&gt;"Y"),0,AS200)</f>
        <v/>
      </c>
      <c r="AN201" s="31">
        <f>IF(AM201&lt;=0,0,IF($A201&lt;=E9,D9,F9))</f>
        <v/>
      </c>
      <c r="AO201" s="32">
        <f>IF(AM201&lt;=0,0,AM201*AN201/DayCount)</f>
        <v/>
      </c>
      <c r="AP201" s="32">
        <f>IF(AM201&lt;=0,0,MIN(AM201+AO201,IF(G9="InterestOnly",AO201,IF(G9="FixedAmount",IF($A201&lt;=E9,H9,I9),IF(OR($A201=1,$A201=E9+1),PMT(AN201/DayCount,MAX(TermMonths-$A201+1,1),-AM201),IF(AP200=0,PMT(AN201/DayCount,MAX(TermMonths-$A201+1,1),-AM201),AP200))))))</f>
        <v/>
      </c>
      <c r="AQ201" s="32">
        <f>IF(OR(AM201&lt;=0,$A201&lt;&gt;J9,J9=0),0,MIN(MAX(0,K9-L9*AM201),MAX(0,AM201-(AP201-AO201))))</f>
        <v/>
      </c>
      <c r="AR201" s="32">
        <f>IF(AM201&lt;=0,0,MIN(AM201,(AP201-AO201)+AQ201))</f>
        <v/>
      </c>
      <c r="AS201" s="32">
        <f>IF(AM201&lt;=0,0,MAX(0,AM201-AR201))</f>
        <v/>
      </c>
    </row>
    <row r="202">
      <c r="A202" s="33" t="n">
        <v>189</v>
      </c>
      <c r="B202" s="34">
        <f>IF(A202&gt;TermMonths,"",EDATE(StartDate,A202-1))</f>
        <v/>
      </c>
      <c r="C202" s="33">
        <f>IF(B202="","",YEAR(B202))</f>
        <v/>
      </c>
      <c r="D202" s="32">
        <f>IF(OR($A202&gt;TermMonths,C4&lt;&gt;"Y"),0,J201)</f>
        <v/>
      </c>
      <c r="E202" s="31">
        <f>IF(D202&lt;=0,0,IF($A202&lt;=E4,D4,F4))</f>
        <v/>
      </c>
      <c r="F202" s="32">
        <f>IF(D202&lt;=0,0,D202*E202/DayCount)</f>
        <v/>
      </c>
      <c r="G202" s="32">
        <f>IF(D202&lt;=0,0,MIN(D202+F202,IF(G4="InterestOnly",F202,IF(G4="FixedAmount",IF($A202&lt;=E4,H4,I4),IF(OR($A202=1,$A202=E4+1),PMT(E202/DayCount,MAX(TermMonths-$A202+1,1),-D202),IF(G201=0,PMT(E202/DayCount,MAX(TermMonths-$A202+1,1),-D202),G201))))))</f>
        <v/>
      </c>
      <c r="H202" s="32">
        <f>IF(OR(D202&lt;=0,$A202&lt;&gt;J4,J4=0),0,MIN(MAX(0,K4-L4*D202),MAX(0,D202-(G202-F202))))</f>
        <v/>
      </c>
      <c r="I202" s="32">
        <f>IF(D202&lt;=0,0,MIN(D202,(G202-F202)+H202))</f>
        <v/>
      </c>
      <c r="J202" s="32">
        <f>IF(D202&lt;=0,0,MAX(0,D202-I202))</f>
        <v/>
      </c>
      <c r="K202" s="32">
        <f>IF(OR($A202&gt;TermMonths,C5&lt;&gt;"Y"),0,Q201)</f>
        <v/>
      </c>
      <c r="L202" s="31">
        <f>IF(K202&lt;=0,0,IF($A202&lt;=E5,D5,F5))</f>
        <v/>
      </c>
      <c r="M202" s="32">
        <f>IF(K202&lt;=0,0,K202*L202/DayCount)</f>
        <v/>
      </c>
      <c r="N202" s="32">
        <f>IF(K202&lt;=0,0,MIN(K202+M202,IF(G5="InterestOnly",M202,IF(G5="FixedAmount",IF($A202&lt;=E5,H5,I5),IF(OR($A202=1,$A202=E5+1),PMT(L202/DayCount,MAX(TermMonths-$A202+1,1),-K202),IF(N201=0,PMT(L202/DayCount,MAX(TermMonths-$A202+1,1),-K202),N201))))))</f>
        <v/>
      </c>
      <c r="O202" s="32">
        <f>IF(OR(K202&lt;=0,$A202&lt;&gt;J5,J5=0),0,MIN(MAX(0,K5-L5*K202),MAX(0,K202-(N202-M202))))</f>
        <v/>
      </c>
      <c r="P202" s="32">
        <f>IF(K202&lt;=0,0,MIN(K202,(N202-M202)+O202))</f>
        <v/>
      </c>
      <c r="Q202" s="32">
        <f>IF(K202&lt;=0,0,MAX(0,K202-P202))</f>
        <v/>
      </c>
      <c r="R202" s="32">
        <f>IF(OR($A202&gt;TermMonths,C6&lt;&gt;"Y"),0,X201)</f>
        <v/>
      </c>
      <c r="S202" s="31">
        <f>IF(R202&lt;=0,0,IF($A202&lt;=E6,D6,F6))</f>
        <v/>
      </c>
      <c r="T202" s="32">
        <f>IF(R202&lt;=0,0,R202*S202/DayCount)</f>
        <v/>
      </c>
      <c r="U202" s="32">
        <f>IF(R202&lt;=0,0,MIN(R202+T202,IF(G6="InterestOnly",T202,IF(G6="FixedAmount",IF($A202&lt;=E6,H6,I6),IF(OR($A202=1,$A202=E6+1),PMT(S202/DayCount,MAX(TermMonths-$A202+1,1),-R202),IF(U201=0,PMT(S202/DayCount,MAX(TermMonths-$A202+1,1),-R202),U201))))))</f>
        <v/>
      </c>
      <c r="V202" s="32">
        <f>IF(OR(R202&lt;=0,$A202&lt;&gt;J6,J6=0),0,MIN(MAX(0,K6-L6*R202),MAX(0,R202-(U202-T202))))</f>
        <v/>
      </c>
      <c r="W202" s="32">
        <f>IF(R202&lt;=0,0,MIN(R202,(U202-T202)+V202))</f>
        <v/>
      </c>
      <c r="X202" s="32">
        <f>IF(R202&lt;=0,0,MAX(0,R202-W202))</f>
        <v/>
      </c>
      <c r="Y202" s="32">
        <f>IF(OR($A202&gt;TermMonths,C7&lt;&gt;"Y"),0,AE201)</f>
        <v/>
      </c>
      <c r="Z202" s="31">
        <f>IF(Y202&lt;=0,0,IF($A202&lt;=E7,D7,F7))</f>
        <v/>
      </c>
      <c r="AA202" s="32">
        <f>IF(Y202&lt;=0,0,Y202*Z202/DayCount)</f>
        <v/>
      </c>
      <c r="AB202" s="32">
        <f>IF(Y202&lt;=0,0,MIN(Y202+AA202,IF(G7="InterestOnly",AA202,IF(G7="FixedAmount",IF($A202&lt;=E7,H7,I7),IF(OR($A202=1,$A202=E7+1),PMT(Z202/DayCount,MAX(TermMonths-$A202+1,1),-Y202),IF(AB201=0,PMT(Z202/DayCount,MAX(TermMonths-$A202+1,1),-Y202),AB201))))))</f>
        <v/>
      </c>
      <c r="AC202" s="32">
        <f>IF(OR(Y202&lt;=0,$A202&lt;&gt;J7,J7=0),0,MIN(MAX(0,K7-L7*Y202),MAX(0,Y202-(AB202-AA202))))</f>
        <v/>
      </c>
      <c r="AD202" s="32">
        <f>IF(Y202&lt;=0,0,MIN(Y202,(AB202-AA202)+AC202))</f>
        <v/>
      </c>
      <c r="AE202" s="32">
        <f>IF(Y202&lt;=0,0,MAX(0,Y202-AD202))</f>
        <v/>
      </c>
      <c r="AF202" s="32">
        <f>IF(OR($A202&gt;TermMonths,C8&lt;&gt;"Y"),0,AL201)</f>
        <v/>
      </c>
      <c r="AG202" s="31">
        <f>IF(AF202&lt;=0,0,IF($A202&lt;=E8,D8,F8))</f>
        <v/>
      </c>
      <c r="AH202" s="32">
        <f>IF(AF202&lt;=0,0,AF202*AG202/DayCount)</f>
        <v/>
      </c>
      <c r="AI202" s="32">
        <f>IF(AF202&lt;=0,0,MIN(AF202+AH202,IF(G8="InterestOnly",AH202,IF(G8="FixedAmount",IF($A202&lt;=E8,H8,I8),IF(OR($A202=1,$A202=E8+1),PMT(AG202/DayCount,MAX(TermMonths-$A202+1,1),-AF202),IF(AI201=0,PMT(AG202/DayCount,MAX(TermMonths-$A202+1,1),-AF202),AI201))))))</f>
        <v/>
      </c>
      <c r="AJ202" s="32">
        <f>IF(OR(AF202&lt;=0,$A202&lt;&gt;J8,J8=0),0,MIN(MAX(0,K8-L8*AF202),MAX(0,AF202-(AI202-AH202))))</f>
        <v/>
      </c>
      <c r="AK202" s="32">
        <f>IF(AF202&lt;=0,0,MIN(AF202,(AI202-AH202)+AJ202))</f>
        <v/>
      </c>
      <c r="AL202" s="32">
        <f>IF(AF202&lt;=0,0,MAX(0,AF202-AK202))</f>
        <v/>
      </c>
      <c r="AM202" s="32">
        <f>IF(OR($A202&gt;TermMonths,C9&lt;&gt;"Y"),0,AS201)</f>
        <v/>
      </c>
      <c r="AN202" s="31">
        <f>IF(AM202&lt;=0,0,IF($A202&lt;=E9,D9,F9))</f>
        <v/>
      </c>
      <c r="AO202" s="32">
        <f>IF(AM202&lt;=0,0,AM202*AN202/DayCount)</f>
        <v/>
      </c>
      <c r="AP202" s="32">
        <f>IF(AM202&lt;=0,0,MIN(AM202+AO202,IF(G9="InterestOnly",AO202,IF(G9="FixedAmount",IF($A202&lt;=E9,H9,I9),IF(OR($A202=1,$A202=E9+1),PMT(AN202/DayCount,MAX(TermMonths-$A202+1,1),-AM202),IF(AP201=0,PMT(AN202/DayCount,MAX(TermMonths-$A202+1,1),-AM202),AP201))))))</f>
        <v/>
      </c>
      <c r="AQ202" s="32">
        <f>IF(OR(AM202&lt;=0,$A202&lt;&gt;J9,J9=0),0,MIN(MAX(0,K9-L9*AM202),MAX(0,AM202-(AP202-AO202))))</f>
        <v/>
      </c>
      <c r="AR202" s="32">
        <f>IF(AM202&lt;=0,0,MIN(AM202,(AP202-AO202)+AQ202))</f>
        <v/>
      </c>
      <c r="AS202" s="32">
        <f>IF(AM202&lt;=0,0,MAX(0,AM202-AR202))</f>
        <v/>
      </c>
    </row>
    <row r="203">
      <c r="A203" s="33" t="n">
        <v>190</v>
      </c>
      <c r="B203" s="34">
        <f>IF(A203&gt;TermMonths,"",EDATE(StartDate,A203-1))</f>
        <v/>
      </c>
      <c r="C203" s="33">
        <f>IF(B203="","",YEAR(B203))</f>
        <v/>
      </c>
      <c r="D203" s="32">
        <f>IF(OR($A203&gt;TermMonths,C4&lt;&gt;"Y"),0,J202)</f>
        <v/>
      </c>
      <c r="E203" s="31">
        <f>IF(D203&lt;=0,0,IF($A203&lt;=E4,D4,F4))</f>
        <v/>
      </c>
      <c r="F203" s="32">
        <f>IF(D203&lt;=0,0,D203*E203/DayCount)</f>
        <v/>
      </c>
      <c r="G203" s="32">
        <f>IF(D203&lt;=0,0,MIN(D203+F203,IF(G4="InterestOnly",F203,IF(G4="FixedAmount",IF($A203&lt;=E4,H4,I4),IF(OR($A203=1,$A203=E4+1),PMT(E203/DayCount,MAX(TermMonths-$A203+1,1),-D203),IF(G202=0,PMT(E203/DayCount,MAX(TermMonths-$A203+1,1),-D203),G202))))))</f>
        <v/>
      </c>
      <c r="H203" s="32">
        <f>IF(OR(D203&lt;=0,$A203&lt;&gt;J4,J4=0),0,MIN(MAX(0,K4-L4*D203),MAX(0,D203-(G203-F203))))</f>
        <v/>
      </c>
      <c r="I203" s="32">
        <f>IF(D203&lt;=0,0,MIN(D203,(G203-F203)+H203))</f>
        <v/>
      </c>
      <c r="J203" s="32">
        <f>IF(D203&lt;=0,0,MAX(0,D203-I203))</f>
        <v/>
      </c>
      <c r="K203" s="32">
        <f>IF(OR($A203&gt;TermMonths,C5&lt;&gt;"Y"),0,Q202)</f>
        <v/>
      </c>
      <c r="L203" s="31">
        <f>IF(K203&lt;=0,0,IF($A203&lt;=E5,D5,F5))</f>
        <v/>
      </c>
      <c r="M203" s="32">
        <f>IF(K203&lt;=0,0,K203*L203/DayCount)</f>
        <v/>
      </c>
      <c r="N203" s="32">
        <f>IF(K203&lt;=0,0,MIN(K203+M203,IF(G5="InterestOnly",M203,IF(G5="FixedAmount",IF($A203&lt;=E5,H5,I5),IF(OR($A203=1,$A203=E5+1),PMT(L203/DayCount,MAX(TermMonths-$A203+1,1),-K203),IF(N202=0,PMT(L203/DayCount,MAX(TermMonths-$A203+1,1),-K203),N202))))))</f>
        <v/>
      </c>
      <c r="O203" s="32">
        <f>IF(OR(K203&lt;=0,$A203&lt;&gt;J5,J5=0),0,MIN(MAX(0,K5-L5*K203),MAX(0,K203-(N203-M203))))</f>
        <v/>
      </c>
      <c r="P203" s="32">
        <f>IF(K203&lt;=0,0,MIN(K203,(N203-M203)+O203))</f>
        <v/>
      </c>
      <c r="Q203" s="32">
        <f>IF(K203&lt;=0,0,MAX(0,K203-P203))</f>
        <v/>
      </c>
      <c r="R203" s="32">
        <f>IF(OR($A203&gt;TermMonths,C6&lt;&gt;"Y"),0,X202)</f>
        <v/>
      </c>
      <c r="S203" s="31">
        <f>IF(R203&lt;=0,0,IF($A203&lt;=E6,D6,F6))</f>
        <v/>
      </c>
      <c r="T203" s="32">
        <f>IF(R203&lt;=0,0,R203*S203/DayCount)</f>
        <v/>
      </c>
      <c r="U203" s="32">
        <f>IF(R203&lt;=0,0,MIN(R203+T203,IF(G6="InterestOnly",T203,IF(G6="FixedAmount",IF($A203&lt;=E6,H6,I6),IF(OR($A203=1,$A203=E6+1),PMT(S203/DayCount,MAX(TermMonths-$A203+1,1),-R203),IF(U202=0,PMT(S203/DayCount,MAX(TermMonths-$A203+1,1),-R203),U202))))))</f>
        <v/>
      </c>
      <c r="V203" s="32">
        <f>IF(OR(R203&lt;=0,$A203&lt;&gt;J6,J6=0),0,MIN(MAX(0,K6-L6*R203),MAX(0,R203-(U203-T203))))</f>
        <v/>
      </c>
      <c r="W203" s="32">
        <f>IF(R203&lt;=0,0,MIN(R203,(U203-T203)+V203))</f>
        <v/>
      </c>
      <c r="X203" s="32">
        <f>IF(R203&lt;=0,0,MAX(0,R203-W203))</f>
        <v/>
      </c>
      <c r="Y203" s="32">
        <f>IF(OR($A203&gt;TermMonths,C7&lt;&gt;"Y"),0,AE202)</f>
        <v/>
      </c>
      <c r="Z203" s="31">
        <f>IF(Y203&lt;=0,0,IF($A203&lt;=E7,D7,F7))</f>
        <v/>
      </c>
      <c r="AA203" s="32">
        <f>IF(Y203&lt;=0,0,Y203*Z203/DayCount)</f>
        <v/>
      </c>
      <c r="AB203" s="32">
        <f>IF(Y203&lt;=0,0,MIN(Y203+AA203,IF(G7="InterestOnly",AA203,IF(G7="FixedAmount",IF($A203&lt;=E7,H7,I7),IF(OR($A203=1,$A203=E7+1),PMT(Z203/DayCount,MAX(TermMonths-$A203+1,1),-Y203),IF(AB202=0,PMT(Z203/DayCount,MAX(TermMonths-$A203+1,1),-Y203),AB202))))))</f>
        <v/>
      </c>
      <c r="AC203" s="32">
        <f>IF(OR(Y203&lt;=0,$A203&lt;&gt;J7,J7=0),0,MIN(MAX(0,K7-L7*Y203),MAX(0,Y203-(AB203-AA203))))</f>
        <v/>
      </c>
      <c r="AD203" s="32">
        <f>IF(Y203&lt;=0,0,MIN(Y203,(AB203-AA203)+AC203))</f>
        <v/>
      </c>
      <c r="AE203" s="32">
        <f>IF(Y203&lt;=0,0,MAX(0,Y203-AD203))</f>
        <v/>
      </c>
      <c r="AF203" s="32">
        <f>IF(OR($A203&gt;TermMonths,C8&lt;&gt;"Y"),0,AL202)</f>
        <v/>
      </c>
      <c r="AG203" s="31">
        <f>IF(AF203&lt;=0,0,IF($A203&lt;=E8,D8,F8))</f>
        <v/>
      </c>
      <c r="AH203" s="32">
        <f>IF(AF203&lt;=0,0,AF203*AG203/DayCount)</f>
        <v/>
      </c>
      <c r="AI203" s="32">
        <f>IF(AF203&lt;=0,0,MIN(AF203+AH203,IF(G8="InterestOnly",AH203,IF(G8="FixedAmount",IF($A203&lt;=E8,H8,I8),IF(OR($A203=1,$A203=E8+1),PMT(AG203/DayCount,MAX(TermMonths-$A203+1,1),-AF203),IF(AI202=0,PMT(AG203/DayCount,MAX(TermMonths-$A203+1,1),-AF203),AI202))))))</f>
        <v/>
      </c>
      <c r="AJ203" s="32">
        <f>IF(OR(AF203&lt;=0,$A203&lt;&gt;J8,J8=0),0,MIN(MAX(0,K8-L8*AF203),MAX(0,AF203-(AI203-AH203))))</f>
        <v/>
      </c>
      <c r="AK203" s="32">
        <f>IF(AF203&lt;=0,0,MIN(AF203,(AI203-AH203)+AJ203))</f>
        <v/>
      </c>
      <c r="AL203" s="32">
        <f>IF(AF203&lt;=0,0,MAX(0,AF203-AK203))</f>
        <v/>
      </c>
      <c r="AM203" s="32">
        <f>IF(OR($A203&gt;TermMonths,C9&lt;&gt;"Y"),0,AS202)</f>
        <v/>
      </c>
      <c r="AN203" s="31">
        <f>IF(AM203&lt;=0,0,IF($A203&lt;=E9,D9,F9))</f>
        <v/>
      </c>
      <c r="AO203" s="32">
        <f>IF(AM203&lt;=0,0,AM203*AN203/DayCount)</f>
        <v/>
      </c>
      <c r="AP203" s="32">
        <f>IF(AM203&lt;=0,0,MIN(AM203+AO203,IF(G9="InterestOnly",AO203,IF(G9="FixedAmount",IF($A203&lt;=E9,H9,I9),IF(OR($A203=1,$A203=E9+1),PMT(AN203/DayCount,MAX(TermMonths-$A203+1,1),-AM203),IF(AP202=0,PMT(AN203/DayCount,MAX(TermMonths-$A203+1,1),-AM203),AP202))))))</f>
        <v/>
      </c>
      <c r="AQ203" s="32">
        <f>IF(OR(AM203&lt;=0,$A203&lt;&gt;J9,J9=0),0,MIN(MAX(0,K9-L9*AM203),MAX(0,AM203-(AP203-AO203))))</f>
        <v/>
      </c>
      <c r="AR203" s="32">
        <f>IF(AM203&lt;=0,0,MIN(AM203,(AP203-AO203)+AQ203))</f>
        <v/>
      </c>
      <c r="AS203" s="32">
        <f>IF(AM203&lt;=0,0,MAX(0,AM203-AR203))</f>
        <v/>
      </c>
    </row>
    <row r="204">
      <c r="A204" s="33" t="n">
        <v>191</v>
      </c>
      <c r="B204" s="34">
        <f>IF(A204&gt;TermMonths,"",EDATE(StartDate,A204-1))</f>
        <v/>
      </c>
      <c r="C204" s="33">
        <f>IF(B204="","",YEAR(B204))</f>
        <v/>
      </c>
      <c r="D204" s="32">
        <f>IF(OR($A204&gt;TermMonths,C4&lt;&gt;"Y"),0,J203)</f>
        <v/>
      </c>
      <c r="E204" s="31">
        <f>IF(D204&lt;=0,0,IF($A204&lt;=E4,D4,F4))</f>
        <v/>
      </c>
      <c r="F204" s="32">
        <f>IF(D204&lt;=0,0,D204*E204/DayCount)</f>
        <v/>
      </c>
      <c r="G204" s="32">
        <f>IF(D204&lt;=0,0,MIN(D204+F204,IF(G4="InterestOnly",F204,IF(G4="FixedAmount",IF($A204&lt;=E4,H4,I4),IF(OR($A204=1,$A204=E4+1),PMT(E204/DayCount,MAX(TermMonths-$A204+1,1),-D204),IF(G203=0,PMT(E204/DayCount,MAX(TermMonths-$A204+1,1),-D204),G203))))))</f>
        <v/>
      </c>
      <c r="H204" s="32">
        <f>IF(OR(D204&lt;=0,$A204&lt;&gt;J4,J4=0),0,MIN(MAX(0,K4-L4*D204),MAX(0,D204-(G204-F204))))</f>
        <v/>
      </c>
      <c r="I204" s="32">
        <f>IF(D204&lt;=0,0,MIN(D204,(G204-F204)+H204))</f>
        <v/>
      </c>
      <c r="J204" s="32">
        <f>IF(D204&lt;=0,0,MAX(0,D204-I204))</f>
        <v/>
      </c>
      <c r="K204" s="32">
        <f>IF(OR($A204&gt;TermMonths,C5&lt;&gt;"Y"),0,Q203)</f>
        <v/>
      </c>
      <c r="L204" s="31">
        <f>IF(K204&lt;=0,0,IF($A204&lt;=E5,D5,F5))</f>
        <v/>
      </c>
      <c r="M204" s="32">
        <f>IF(K204&lt;=0,0,K204*L204/DayCount)</f>
        <v/>
      </c>
      <c r="N204" s="32">
        <f>IF(K204&lt;=0,0,MIN(K204+M204,IF(G5="InterestOnly",M204,IF(G5="FixedAmount",IF($A204&lt;=E5,H5,I5),IF(OR($A204=1,$A204=E5+1),PMT(L204/DayCount,MAX(TermMonths-$A204+1,1),-K204),IF(N203=0,PMT(L204/DayCount,MAX(TermMonths-$A204+1,1),-K204),N203))))))</f>
        <v/>
      </c>
      <c r="O204" s="32">
        <f>IF(OR(K204&lt;=0,$A204&lt;&gt;J5,J5=0),0,MIN(MAX(0,K5-L5*K204),MAX(0,K204-(N204-M204))))</f>
        <v/>
      </c>
      <c r="P204" s="32">
        <f>IF(K204&lt;=0,0,MIN(K204,(N204-M204)+O204))</f>
        <v/>
      </c>
      <c r="Q204" s="32">
        <f>IF(K204&lt;=0,0,MAX(0,K204-P204))</f>
        <v/>
      </c>
      <c r="R204" s="32">
        <f>IF(OR($A204&gt;TermMonths,C6&lt;&gt;"Y"),0,X203)</f>
        <v/>
      </c>
      <c r="S204" s="31">
        <f>IF(R204&lt;=0,0,IF($A204&lt;=E6,D6,F6))</f>
        <v/>
      </c>
      <c r="T204" s="32">
        <f>IF(R204&lt;=0,0,R204*S204/DayCount)</f>
        <v/>
      </c>
      <c r="U204" s="32">
        <f>IF(R204&lt;=0,0,MIN(R204+T204,IF(G6="InterestOnly",T204,IF(G6="FixedAmount",IF($A204&lt;=E6,H6,I6),IF(OR($A204=1,$A204=E6+1),PMT(S204/DayCount,MAX(TermMonths-$A204+1,1),-R204),IF(U203=0,PMT(S204/DayCount,MAX(TermMonths-$A204+1,1),-R204),U203))))))</f>
        <v/>
      </c>
      <c r="V204" s="32">
        <f>IF(OR(R204&lt;=0,$A204&lt;&gt;J6,J6=0),0,MIN(MAX(0,K6-L6*R204),MAX(0,R204-(U204-T204))))</f>
        <v/>
      </c>
      <c r="W204" s="32">
        <f>IF(R204&lt;=0,0,MIN(R204,(U204-T204)+V204))</f>
        <v/>
      </c>
      <c r="X204" s="32">
        <f>IF(R204&lt;=0,0,MAX(0,R204-W204))</f>
        <v/>
      </c>
      <c r="Y204" s="32">
        <f>IF(OR($A204&gt;TermMonths,C7&lt;&gt;"Y"),0,AE203)</f>
        <v/>
      </c>
      <c r="Z204" s="31">
        <f>IF(Y204&lt;=0,0,IF($A204&lt;=E7,D7,F7))</f>
        <v/>
      </c>
      <c r="AA204" s="32">
        <f>IF(Y204&lt;=0,0,Y204*Z204/DayCount)</f>
        <v/>
      </c>
      <c r="AB204" s="32">
        <f>IF(Y204&lt;=0,0,MIN(Y204+AA204,IF(G7="InterestOnly",AA204,IF(G7="FixedAmount",IF($A204&lt;=E7,H7,I7),IF(OR($A204=1,$A204=E7+1),PMT(Z204/DayCount,MAX(TermMonths-$A204+1,1),-Y204),IF(AB203=0,PMT(Z204/DayCount,MAX(TermMonths-$A204+1,1),-Y204),AB203))))))</f>
        <v/>
      </c>
      <c r="AC204" s="32">
        <f>IF(OR(Y204&lt;=0,$A204&lt;&gt;J7,J7=0),0,MIN(MAX(0,K7-L7*Y204),MAX(0,Y204-(AB204-AA204))))</f>
        <v/>
      </c>
      <c r="AD204" s="32">
        <f>IF(Y204&lt;=0,0,MIN(Y204,(AB204-AA204)+AC204))</f>
        <v/>
      </c>
      <c r="AE204" s="32">
        <f>IF(Y204&lt;=0,0,MAX(0,Y204-AD204))</f>
        <v/>
      </c>
      <c r="AF204" s="32">
        <f>IF(OR($A204&gt;TermMonths,C8&lt;&gt;"Y"),0,AL203)</f>
        <v/>
      </c>
      <c r="AG204" s="31">
        <f>IF(AF204&lt;=0,0,IF($A204&lt;=E8,D8,F8))</f>
        <v/>
      </c>
      <c r="AH204" s="32">
        <f>IF(AF204&lt;=0,0,AF204*AG204/DayCount)</f>
        <v/>
      </c>
      <c r="AI204" s="32">
        <f>IF(AF204&lt;=0,0,MIN(AF204+AH204,IF(G8="InterestOnly",AH204,IF(G8="FixedAmount",IF($A204&lt;=E8,H8,I8),IF(OR($A204=1,$A204=E8+1),PMT(AG204/DayCount,MAX(TermMonths-$A204+1,1),-AF204),IF(AI203=0,PMT(AG204/DayCount,MAX(TermMonths-$A204+1,1),-AF204),AI203))))))</f>
        <v/>
      </c>
      <c r="AJ204" s="32">
        <f>IF(OR(AF204&lt;=0,$A204&lt;&gt;J8,J8=0),0,MIN(MAX(0,K8-L8*AF204),MAX(0,AF204-(AI204-AH204))))</f>
        <v/>
      </c>
      <c r="AK204" s="32">
        <f>IF(AF204&lt;=0,0,MIN(AF204,(AI204-AH204)+AJ204))</f>
        <v/>
      </c>
      <c r="AL204" s="32">
        <f>IF(AF204&lt;=0,0,MAX(0,AF204-AK204))</f>
        <v/>
      </c>
      <c r="AM204" s="32">
        <f>IF(OR($A204&gt;TermMonths,C9&lt;&gt;"Y"),0,AS203)</f>
        <v/>
      </c>
      <c r="AN204" s="31">
        <f>IF(AM204&lt;=0,0,IF($A204&lt;=E9,D9,F9))</f>
        <v/>
      </c>
      <c r="AO204" s="32">
        <f>IF(AM204&lt;=0,0,AM204*AN204/DayCount)</f>
        <v/>
      </c>
      <c r="AP204" s="32">
        <f>IF(AM204&lt;=0,0,MIN(AM204+AO204,IF(G9="InterestOnly",AO204,IF(G9="FixedAmount",IF($A204&lt;=E9,H9,I9),IF(OR($A204=1,$A204=E9+1),PMT(AN204/DayCount,MAX(TermMonths-$A204+1,1),-AM204),IF(AP203=0,PMT(AN204/DayCount,MAX(TermMonths-$A204+1,1),-AM204),AP203))))))</f>
        <v/>
      </c>
      <c r="AQ204" s="32">
        <f>IF(OR(AM204&lt;=0,$A204&lt;&gt;J9,J9=0),0,MIN(MAX(0,K9-L9*AM204),MAX(0,AM204-(AP204-AO204))))</f>
        <v/>
      </c>
      <c r="AR204" s="32">
        <f>IF(AM204&lt;=0,0,MIN(AM204,(AP204-AO204)+AQ204))</f>
        <v/>
      </c>
      <c r="AS204" s="32">
        <f>IF(AM204&lt;=0,0,MAX(0,AM204-AR204))</f>
        <v/>
      </c>
    </row>
    <row r="205">
      <c r="A205" s="33" t="n">
        <v>192</v>
      </c>
      <c r="B205" s="34">
        <f>IF(A205&gt;TermMonths,"",EDATE(StartDate,A205-1))</f>
        <v/>
      </c>
      <c r="C205" s="33">
        <f>IF(B205="","",YEAR(B205))</f>
        <v/>
      </c>
      <c r="D205" s="32">
        <f>IF(OR($A205&gt;TermMonths,C4&lt;&gt;"Y"),0,J204)</f>
        <v/>
      </c>
      <c r="E205" s="31">
        <f>IF(D205&lt;=0,0,IF($A205&lt;=E4,D4,F4))</f>
        <v/>
      </c>
      <c r="F205" s="32">
        <f>IF(D205&lt;=0,0,D205*E205/DayCount)</f>
        <v/>
      </c>
      <c r="G205" s="32">
        <f>IF(D205&lt;=0,0,MIN(D205+F205,IF(G4="InterestOnly",F205,IF(G4="FixedAmount",IF($A205&lt;=E4,H4,I4),IF(OR($A205=1,$A205=E4+1),PMT(E205/DayCount,MAX(TermMonths-$A205+1,1),-D205),IF(G204=0,PMT(E205/DayCount,MAX(TermMonths-$A205+1,1),-D205),G204))))))</f>
        <v/>
      </c>
      <c r="H205" s="32">
        <f>IF(OR(D205&lt;=0,$A205&lt;&gt;J4,J4=0),0,MIN(MAX(0,K4-L4*D205),MAX(0,D205-(G205-F205))))</f>
        <v/>
      </c>
      <c r="I205" s="32">
        <f>IF(D205&lt;=0,0,MIN(D205,(G205-F205)+H205))</f>
        <v/>
      </c>
      <c r="J205" s="32">
        <f>IF(D205&lt;=0,0,MAX(0,D205-I205))</f>
        <v/>
      </c>
      <c r="K205" s="32">
        <f>IF(OR($A205&gt;TermMonths,C5&lt;&gt;"Y"),0,Q204)</f>
        <v/>
      </c>
      <c r="L205" s="31">
        <f>IF(K205&lt;=0,0,IF($A205&lt;=E5,D5,F5))</f>
        <v/>
      </c>
      <c r="M205" s="32">
        <f>IF(K205&lt;=0,0,K205*L205/DayCount)</f>
        <v/>
      </c>
      <c r="N205" s="32">
        <f>IF(K205&lt;=0,0,MIN(K205+M205,IF(G5="InterestOnly",M205,IF(G5="FixedAmount",IF($A205&lt;=E5,H5,I5),IF(OR($A205=1,$A205=E5+1),PMT(L205/DayCount,MAX(TermMonths-$A205+1,1),-K205),IF(N204=0,PMT(L205/DayCount,MAX(TermMonths-$A205+1,1),-K205),N204))))))</f>
        <v/>
      </c>
      <c r="O205" s="32">
        <f>IF(OR(K205&lt;=0,$A205&lt;&gt;J5,J5=0),0,MIN(MAX(0,K5-L5*K205),MAX(0,K205-(N205-M205))))</f>
        <v/>
      </c>
      <c r="P205" s="32">
        <f>IF(K205&lt;=0,0,MIN(K205,(N205-M205)+O205))</f>
        <v/>
      </c>
      <c r="Q205" s="32">
        <f>IF(K205&lt;=0,0,MAX(0,K205-P205))</f>
        <v/>
      </c>
      <c r="R205" s="32">
        <f>IF(OR($A205&gt;TermMonths,C6&lt;&gt;"Y"),0,X204)</f>
        <v/>
      </c>
      <c r="S205" s="31">
        <f>IF(R205&lt;=0,0,IF($A205&lt;=E6,D6,F6))</f>
        <v/>
      </c>
      <c r="T205" s="32">
        <f>IF(R205&lt;=0,0,R205*S205/DayCount)</f>
        <v/>
      </c>
      <c r="U205" s="32">
        <f>IF(R205&lt;=0,0,MIN(R205+T205,IF(G6="InterestOnly",T205,IF(G6="FixedAmount",IF($A205&lt;=E6,H6,I6),IF(OR($A205=1,$A205=E6+1),PMT(S205/DayCount,MAX(TermMonths-$A205+1,1),-R205),IF(U204=0,PMT(S205/DayCount,MAX(TermMonths-$A205+1,1),-R205),U204))))))</f>
        <v/>
      </c>
      <c r="V205" s="32">
        <f>IF(OR(R205&lt;=0,$A205&lt;&gt;J6,J6=0),0,MIN(MAX(0,K6-L6*R205),MAX(0,R205-(U205-T205))))</f>
        <v/>
      </c>
      <c r="W205" s="32">
        <f>IF(R205&lt;=0,0,MIN(R205,(U205-T205)+V205))</f>
        <v/>
      </c>
      <c r="X205" s="32">
        <f>IF(R205&lt;=0,0,MAX(0,R205-W205))</f>
        <v/>
      </c>
      <c r="Y205" s="32">
        <f>IF(OR($A205&gt;TermMonths,C7&lt;&gt;"Y"),0,AE204)</f>
        <v/>
      </c>
      <c r="Z205" s="31">
        <f>IF(Y205&lt;=0,0,IF($A205&lt;=E7,D7,F7))</f>
        <v/>
      </c>
      <c r="AA205" s="32">
        <f>IF(Y205&lt;=0,0,Y205*Z205/DayCount)</f>
        <v/>
      </c>
      <c r="AB205" s="32">
        <f>IF(Y205&lt;=0,0,MIN(Y205+AA205,IF(G7="InterestOnly",AA205,IF(G7="FixedAmount",IF($A205&lt;=E7,H7,I7),IF(OR($A205=1,$A205=E7+1),PMT(Z205/DayCount,MAX(TermMonths-$A205+1,1),-Y205),IF(AB204=0,PMT(Z205/DayCount,MAX(TermMonths-$A205+1,1),-Y205),AB204))))))</f>
        <v/>
      </c>
      <c r="AC205" s="32">
        <f>IF(OR(Y205&lt;=0,$A205&lt;&gt;J7,J7=0),0,MIN(MAX(0,K7-L7*Y205),MAX(0,Y205-(AB205-AA205))))</f>
        <v/>
      </c>
      <c r="AD205" s="32">
        <f>IF(Y205&lt;=0,0,MIN(Y205,(AB205-AA205)+AC205))</f>
        <v/>
      </c>
      <c r="AE205" s="32">
        <f>IF(Y205&lt;=0,0,MAX(0,Y205-AD205))</f>
        <v/>
      </c>
      <c r="AF205" s="32">
        <f>IF(OR($A205&gt;TermMonths,C8&lt;&gt;"Y"),0,AL204)</f>
        <v/>
      </c>
      <c r="AG205" s="31">
        <f>IF(AF205&lt;=0,0,IF($A205&lt;=E8,D8,F8))</f>
        <v/>
      </c>
      <c r="AH205" s="32">
        <f>IF(AF205&lt;=0,0,AF205*AG205/DayCount)</f>
        <v/>
      </c>
      <c r="AI205" s="32">
        <f>IF(AF205&lt;=0,0,MIN(AF205+AH205,IF(G8="InterestOnly",AH205,IF(G8="FixedAmount",IF($A205&lt;=E8,H8,I8),IF(OR($A205=1,$A205=E8+1),PMT(AG205/DayCount,MAX(TermMonths-$A205+1,1),-AF205),IF(AI204=0,PMT(AG205/DayCount,MAX(TermMonths-$A205+1,1),-AF205),AI204))))))</f>
        <v/>
      </c>
      <c r="AJ205" s="32">
        <f>IF(OR(AF205&lt;=0,$A205&lt;&gt;J8,J8=0),0,MIN(MAX(0,K8-L8*AF205),MAX(0,AF205-(AI205-AH205))))</f>
        <v/>
      </c>
      <c r="AK205" s="32">
        <f>IF(AF205&lt;=0,0,MIN(AF205,(AI205-AH205)+AJ205))</f>
        <v/>
      </c>
      <c r="AL205" s="32">
        <f>IF(AF205&lt;=0,0,MAX(0,AF205-AK205))</f>
        <v/>
      </c>
      <c r="AM205" s="32">
        <f>IF(OR($A205&gt;TermMonths,C9&lt;&gt;"Y"),0,AS204)</f>
        <v/>
      </c>
      <c r="AN205" s="31">
        <f>IF(AM205&lt;=0,0,IF($A205&lt;=E9,D9,F9))</f>
        <v/>
      </c>
      <c r="AO205" s="32">
        <f>IF(AM205&lt;=0,0,AM205*AN205/DayCount)</f>
        <v/>
      </c>
      <c r="AP205" s="32">
        <f>IF(AM205&lt;=0,0,MIN(AM205+AO205,IF(G9="InterestOnly",AO205,IF(G9="FixedAmount",IF($A205&lt;=E9,H9,I9),IF(OR($A205=1,$A205=E9+1),PMT(AN205/DayCount,MAX(TermMonths-$A205+1,1),-AM205),IF(AP204=0,PMT(AN205/DayCount,MAX(TermMonths-$A205+1,1),-AM205),AP204))))))</f>
        <v/>
      </c>
      <c r="AQ205" s="32">
        <f>IF(OR(AM205&lt;=0,$A205&lt;&gt;J9,J9=0),0,MIN(MAX(0,K9-L9*AM205),MAX(0,AM205-(AP205-AO205))))</f>
        <v/>
      </c>
      <c r="AR205" s="32">
        <f>IF(AM205&lt;=0,0,MIN(AM205,(AP205-AO205)+AQ205))</f>
        <v/>
      </c>
      <c r="AS205" s="32">
        <f>IF(AM205&lt;=0,0,MAX(0,AM205-AR205))</f>
        <v/>
      </c>
    </row>
    <row r="206">
      <c r="A206" s="33" t="n">
        <v>193</v>
      </c>
      <c r="B206" s="34">
        <f>IF(A206&gt;TermMonths,"",EDATE(StartDate,A206-1))</f>
        <v/>
      </c>
      <c r="C206" s="33">
        <f>IF(B206="","",YEAR(B206))</f>
        <v/>
      </c>
      <c r="D206" s="32">
        <f>IF(OR($A206&gt;TermMonths,C4&lt;&gt;"Y"),0,J205)</f>
        <v/>
      </c>
      <c r="E206" s="31">
        <f>IF(D206&lt;=0,0,IF($A206&lt;=E4,D4,F4))</f>
        <v/>
      </c>
      <c r="F206" s="32">
        <f>IF(D206&lt;=0,0,D206*E206/DayCount)</f>
        <v/>
      </c>
      <c r="G206" s="32">
        <f>IF(D206&lt;=0,0,MIN(D206+F206,IF(G4="InterestOnly",F206,IF(G4="FixedAmount",IF($A206&lt;=E4,H4,I4),IF(OR($A206=1,$A206=E4+1),PMT(E206/DayCount,MAX(TermMonths-$A206+1,1),-D206),IF(G205=0,PMT(E206/DayCount,MAX(TermMonths-$A206+1,1),-D206),G205))))))</f>
        <v/>
      </c>
      <c r="H206" s="32">
        <f>IF(OR(D206&lt;=0,$A206&lt;&gt;J4,J4=0),0,MIN(MAX(0,K4-L4*D206),MAX(0,D206-(G206-F206))))</f>
        <v/>
      </c>
      <c r="I206" s="32">
        <f>IF(D206&lt;=0,0,MIN(D206,(G206-F206)+H206))</f>
        <v/>
      </c>
      <c r="J206" s="32">
        <f>IF(D206&lt;=0,0,MAX(0,D206-I206))</f>
        <v/>
      </c>
      <c r="K206" s="32">
        <f>IF(OR($A206&gt;TermMonths,C5&lt;&gt;"Y"),0,Q205)</f>
        <v/>
      </c>
      <c r="L206" s="31">
        <f>IF(K206&lt;=0,0,IF($A206&lt;=E5,D5,F5))</f>
        <v/>
      </c>
      <c r="M206" s="32">
        <f>IF(K206&lt;=0,0,K206*L206/DayCount)</f>
        <v/>
      </c>
      <c r="N206" s="32">
        <f>IF(K206&lt;=0,0,MIN(K206+M206,IF(G5="InterestOnly",M206,IF(G5="FixedAmount",IF($A206&lt;=E5,H5,I5),IF(OR($A206=1,$A206=E5+1),PMT(L206/DayCount,MAX(TermMonths-$A206+1,1),-K206),IF(N205=0,PMT(L206/DayCount,MAX(TermMonths-$A206+1,1),-K206),N205))))))</f>
        <v/>
      </c>
      <c r="O206" s="32">
        <f>IF(OR(K206&lt;=0,$A206&lt;&gt;J5,J5=0),0,MIN(MAX(0,K5-L5*K206),MAX(0,K206-(N206-M206))))</f>
        <v/>
      </c>
      <c r="P206" s="32">
        <f>IF(K206&lt;=0,0,MIN(K206,(N206-M206)+O206))</f>
        <v/>
      </c>
      <c r="Q206" s="32">
        <f>IF(K206&lt;=0,0,MAX(0,K206-P206))</f>
        <v/>
      </c>
      <c r="R206" s="32">
        <f>IF(OR($A206&gt;TermMonths,C6&lt;&gt;"Y"),0,X205)</f>
        <v/>
      </c>
      <c r="S206" s="31">
        <f>IF(R206&lt;=0,0,IF($A206&lt;=E6,D6,F6))</f>
        <v/>
      </c>
      <c r="T206" s="32">
        <f>IF(R206&lt;=0,0,R206*S206/DayCount)</f>
        <v/>
      </c>
      <c r="U206" s="32">
        <f>IF(R206&lt;=0,0,MIN(R206+T206,IF(G6="InterestOnly",T206,IF(G6="FixedAmount",IF($A206&lt;=E6,H6,I6),IF(OR($A206=1,$A206=E6+1),PMT(S206/DayCount,MAX(TermMonths-$A206+1,1),-R206),IF(U205=0,PMT(S206/DayCount,MAX(TermMonths-$A206+1,1),-R206),U205))))))</f>
        <v/>
      </c>
      <c r="V206" s="32">
        <f>IF(OR(R206&lt;=0,$A206&lt;&gt;J6,J6=0),0,MIN(MAX(0,K6-L6*R206),MAX(0,R206-(U206-T206))))</f>
        <v/>
      </c>
      <c r="W206" s="32">
        <f>IF(R206&lt;=0,0,MIN(R206,(U206-T206)+V206))</f>
        <v/>
      </c>
      <c r="X206" s="32">
        <f>IF(R206&lt;=0,0,MAX(0,R206-W206))</f>
        <v/>
      </c>
      <c r="Y206" s="32">
        <f>IF(OR($A206&gt;TermMonths,C7&lt;&gt;"Y"),0,AE205)</f>
        <v/>
      </c>
      <c r="Z206" s="31">
        <f>IF(Y206&lt;=0,0,IF($A206&lt;=E7,D7,F7))</f>
        <v/>
      </c>
      <c r="AA206" s="32">
        <f>IF(Y206&lt;=0,0,Y206*Z206/DayCount)</f>
        <v/>
      </c>
      <c r="AB206" s="32">
        <f>IF(Y206&lt;=0,0,MIN(Y206+AA206,IF(G7="InterestOnly",AA206,IF(G7="FixedAmount",IF($A206&lt;=E7,H7,I7),IF(OR($A206=1,$A206=E7+1),PMT(Z206/DayCount,MAX(TermMonths-$A206+1,1),-Y206),IF(AB205=0,PMT(Z206/DayCount,MAX(TermMonths-$A206+1,1),-Y206),AB205))))))</f>
        <v/>
      </c>
      <c r="AC206" s="32">
        <f>IF(OR(Y206&lt;=0,$A206&lt;&gt;J7,J7=0),0,MIN(MAX(0,K7-L7*Y206),MAX(0,Y206-(AB206-AA206))))</f>
        <v/>
      </c>
      <c r="AD206" s="32">
        <f>IF(Y206&lt;=0,0,MIN(Y206,(AB206-AA206)+AC206))</f>
        <v/>
      </c>
      <c r="AE206" s="32">
        <f>IF(Y206&lt;=0,0,MAX(0,Y206-AD206))</f>
        <v/>
      </c>
      <c r="AF206" s="32">
        <f>IF(OR($A206&gt;TermMonths,C8&lt;&gt;"Y"),0,AL205)</f>
        <v/>
      </c>
      <c r="AG206" s="31">
        <f>IF(AF206&lt;=0,0,IF($A206&lt;=E8,D8,F8))</f>
        <v/>
      </c>
      <c r="AH206" s="32">
        <f>IF(AF206&lt;=0,0,AF206*AG206/DayCount)</f>
        <v/>
      </c>
      <c r="AI206" s="32">
        <f>IF(AF206&lt;=0,0,MIN(AF206+AH206,IF(G8="InterestOnly",AH206,IF(G8="FixedAmount",IF($A206&lt;=E8,H8,I8),IF(OR($A206=1,$A206=E8+1),PMT(AG206/DayCount,MAX(TermMonths-$A206+1,1),-AF206),IF(AI205=0,PMT(AG206/DayCount,MAX(TermMonths-$A206+1,1),-AF206),AI205))))))</f>
        <v/>
      </c>
      <c r="AJ206" s="32">
        <f>IF(OR(AF206&lt;=0,$A206&lt;&gt;J8,J8=0),0,MIN(MAX(0,K8-L8*AF206),MAX(0,AF206-(AI206-AH206))))</f>
        <v/>
      </c>
      <c r="AK206" s="32">
        <f>IF(AF206&lt;=0,0,MIN(AF206,(AI206-AH206)+AJ206))</f>
        <v/>
      </c>
      <c r="AL206" s="32">
        <f>IF(AF206&lt;=0,0,MAX(0,AF206-AK206))</f>
        <v/>
      </c>
      <c r="AM206" s="32">
        <f>IF(OR($A206&gt;TermMonths,C9&lt;&gt;"Y"),0,AS205)</f>
        <v/>
      </c>
      <c r="AN206" s="31">
        <f>IF(AM206&lt;=0,0,IF($A206&lt;=E9,D9,F9))</f>
        <v/>
      </c>
      <c r="AO206" s="32">
        <f>IF(AM206&lt;=0,0,AM206*AN206/DayCount)</f>
        <v/>
      </c>
      <c r="AP206" s="32">
        <f>IF(AM206&lt;=0,0,MIN(AM206+AO206,IF(G9="InterestOnly",AO206,IF(G9="FixedAmount",IF($A206&lt;=E9,H9,I9),IF(OR($A206=1,$A206=E9+1),PMT(AN206/DayCount,MAX(TermMonths-$A206+1,1),-AM206),IF(AP205=0,PMT(AN206/DayCount,MAX(TermMonths-$A206+1,1),-AM206),AP205))))))</f>
        <v/>
      </c>
      <c r="AQ206" s="32">
        <f>IF(OR(AM206&lt;=0,$A206&lt;&gt;J9,J9=0),0,MIN(MAX(0,K9-L9*AM206),MAX(0,AM206-(AP206-AO206))))</f>
        <v/>
      </c>
      <c r="AR206" s="32">
        <f>IF(AM206&lt;=0,0,MIN(AM206,(AP206-AO206)+AQ206))</f>
        <v/>
      </c>
      <c r="AS206" s="32">
        <f>IF(AM206&lt;=0,0,MAX(0,AM206-AR206))</f>
        <v/>
      </c>
    </row>
    <row r="207">
      <c r="A207" s="33" t="n">
        <v>194</v>
      </c>
      <c r="B207" s="34">
        <f>IF(A207&gt;TermMonths,"",EDATE(StartDate,A207-1))</f>
        <v/>
      </c>
      <c r="C207" s="33">
        <f>IF(B207="","",YEAR(B207))</f>
        <v/>
      </c>
      <c r="D207" s="32">
        <f>IF(OR($A207&gt;TermMonths,C4&lt;&gt;"Y"),0,J206)</f>
        <v/>
      </c>
      <c r="E207" s="31">
        <f>IF(D207&lt;=0,0,IF($A207&lt;=E4,D4,F4))</f>
        <v/>
      </c>
      <c r="F207" s="32">
        <f>IF(D207&lt;=0,0,D207*E207/DayCount)</f>
        <v/>
      </c>
      <c r="G207" s="32">
        <f>IF(D207&lt;=0,0,MIN(D207+F207,IF(G4="InterestOnly",F207,IF(G4="FixedAmount",IF($A207&lt;=E4,H4,I4),IF(OR($A207=1,$A207=E4+1),PMT(E207/DayCount,MAX(TermMonths-$A207+1,1),-D207),IF(G206=0,PMT(E207/DayCount,MAX(TermMonths-$A207+1,1),-D207),G206))))))</f>
        <v/>
      </c>
      <c r="H207" s="32">
        <f>IF(OR(D207&lt;=0,$A207&lt;&gt;J4,J4=0),0,MIN(MAX(0,K4-L4*D207),MAX(0,D207-(G207-F207))))</f>
        <v/>
      </c>
      <c r="I207" s="32">
        <f>IF(D207&lt;=0,0,MIN(D207,(G207-F207)+H207))</f>
        <v/>
      </c>
      <c r="J207" s="32">
        <f>IF(D207&lt;=0,0,MAX(0,D207-I207))</f>
        <v/>
      </c>
      <c r="K207" s="32">
        <f>IF(OR($A207&gt;TermMonths,C5&lt;&gt;"Y"),0,Q206)</f>
        <v/>
      </c>
      <c r="L207" s="31">
        <f>IF(K207&lt;=0,0,IF($A207&lt;=E5,D5,F5))</f>
        <v/>
      </c>
      <c r="M207" s="32">
        <f>IF(K207&lt;=0,0,K207*L207/DayCount)</f>
        <v/>
      </c>
      <c r="N207" s="32">
        <f>IF(K207&lt;=0,0,MIN(K207+M207,IF(G5="InterestOnly",M207,IF(G5="FixedAmount",IF($A207&lt;=E5,H5,I5),IF(OR($A207=1,$A207=E5+1),PMT(L207/DayCount,MAX(TermMonths-$A207+1,1),-K207),IF(N206=0,PMT(L207/DayCount,MAX(TermMonths-$A207+1,1),-K207),N206))))))</f>
        <v/>
      </c>
      <c r="O207" s="32">
        <f>IF(OR(K207&lt;=0,$A207&lt;&gt;J5,J5=0),0,MIN(MAX(0,K5-L5*K207),MAX(0,K207-(N207-M207))))</f>
        <v/>
      </c>
      <c r="P207" s="32">
        <f>IF(K207&lt;=0,0,MIN(K207,(N207-M207)+O207))</f>
        <v/>
      </c>
      <c r="Q207" s="32">
        <f>IF(K207&lt;=0,0,MAX(0,K207-P207))</f>
        <v/>
      </c>
      <c r="R207" s="32">
        <f>IF(OR($A207&gt;TermMonths,C6&lt;&gt;"Y"),0,X206)</f>
        <v/>
      </c>
      <c r="S207" s="31">
        <f>IF(R207&lt;=0,0,IF($A207&lt;=E6,D6,F6))</f>
        <v/>
      </c>
      <c r="T207" s="32">
        <f>IF(R207&lt;=0,0,R207*S207/DayCount)</f>
        <v/>
      </c>
      <c r="U207" s="32">
        <f>IF(R207&lt;=0,0,MIN(R207+T207,IF(G6="InterestOnly",T207,IF(G6="FixedAmount",IF($A207&lt;=E6,H6,I6),IF(OR($A207=1,$A207=E6+1),PMT(S207/DayCount,MAX(TermMonths-$A207+1,1),-R207),IF(U206=0,PMT(S207/DayCount,MAX(TermMonths-$A207+1,1),-R207),U206))))))</f>
        <v/>
      </c>
      <c r="V207" s="32">
        <f>IF(OR(R207&lt;=0,$A207&lt;&gt;J6,J6=0),0,MIN(MAX(0,K6-L6*R207),MAX(0,R207-(U207-T207))))</f>
        <v/>
      </c>
      <c r="W207" s="32">
        <f>IF(R207&lt;=0,0,MIN(R207,(U207-T207)+V207))</f>
        <v/>
      </c>
      <c r="X207" s="32">
        <f>IF(R207&lt;=0,0,MAX(0,R207-W207))</f>
        <v/>
      </c>
      <c r="Y207" s="32">
        <f>IF(OR($A207&gt;TermMonths,C7&lt;&gt;"Y"),0,AE206)</f>
        <v/>
      </c>
      <c r="Z207" s="31">
        <f>IF(Y207&lt;=0,0,IF($A207&lt;=E7,D7,F7))</f>
        <v/>
      </c>
      <c r="AA207" s="32">
        <f>IF(Y207&lt;=0,0,Y207*Z207/DayCount)</f>
        <v/>
      </c>
      <c r="AB207" s="32">
        <f>IF(Y207&lt;=0,0,MIN(Y207+AA207,IF(G7="InterestOnly",AA207,IF(G7="FixedAmount",IF($A207&lt;=E7,H7,I7),IF(OR($A207=1,$A207=E7+1),PMT(Z207/DayCount,MAX(TermMonths-$A207+1,1),-Y207),IF(AB206=0,PMT(Z207/DayCount,MAX(TermMonths-$A207+1,1),-Y207),AB206))))))</f>
        <v/>
      </c>
      <c r="AC207" s="32">
        <f>IF(OR(Y207&lt;=0,$A207&lt;&gt;J7,J7=0),0,MIN(MAX(0,K7-L7*Y207),MAX(0,Y207-(AB207-AA207))))</f>
        <v/>
      </c>
      <c r="AD207" s="32">
        <f>IF(Y207&lt;=0,0,MIN(Y207,(AB207-AA207)+AC207))</f>
        <v/>
      </c>
      <c r="AE207" s="32">
        <f>IF(Y207&lt;=0,0,MAX(0,Y207-AD207))</f>
        <v/>
      </c>
      <c r="AF207" s="32">
        <f>IF(OR($A207&gt;TermMonths,C8&lt;&gt;"Y"),0,AL206)</f>
        <v/>
      </c>
      <c r="AG207" s="31">
        <f>IF(AF207&lt;=0,0,IF($A207&lt;=E8,D8,F8))</f>
        <v/>
      </c>
      <c r="AH207" s="32">
        <f>IF(AF207&lt;=0,0,AF207*AG207/DayCount)</f>
        <v/>
      </c>
      <c r="AI207" s="32">
        <f>IF(AF207&lt;=0,0,MIN(AF207+AH207,IF(G8="InterestOnly",AH207,IF(G8="FixedAmount",IF($A207&lt;=E8,H8,I8),IF(OR($A207=1,$A207=E8+1),PMT(AG207/DayCount,MAX(TermMonths-$A207+1,1),-AF207),IF(AI206=0,PMT(AG207/DayCount,MAX(TermMonths-$A207+1,1),-AF207),AI206))))))</f>
        <v/>
      </c>
      <c r="AJ207" s="32">
        <f>IF(OR(AF207&lt;=0,$A207&lt;&gt;J8,J8=0),0,MIN(MAX(0,K8-L8*AF207),MAX(0,AF207-(AI207-AH207))))</f>
        <v/>
      </c>
      <c r="AK207" s="32">
        <f>IF(AF207&lt;=0,0,MIN(AF207,(AI207-AH207)+AJ207))</f>
        <v/>
      </c>
      <c r="AL207" s="32">
        <f>IF(AF207&lt;=0,0,MAX(0,AF207-AK207))</f>
        <v/>
      </c>
      <c r="AM207" s="32">
        <f>IF(OR($A207&gt;TermMonths,C9&lt;&gt;"Y"),0,AS206)</f>
        <v/>
      </c>
      <c r="AN207" s="31">
        <f>IF(AM207&lt;=0,0,IF($A207&lt;=E9,D9,F9))</f>
        <v/>
      </c>
      <c r="AO207" s="32">
        <f>IF(AM207&lt;=0,0,AM207*AN207/DayCount)</f>
        <v/>
      </c>
      <c r="AP207" s="32">
        <f>IF(AM207&lt;=0,0,MIN(AM207+AO207,IF(G9="InterestOnly",AO207,IF(G9="FixedAmount",IF($A207&lt;=E9,H9,I9),IF(OR($A207=1,$A207=E9+1),PMT(AN207/DayCount,MAX(TermMonths-$A207+1,1),-AM207),IF(AP206=0,PMT(AN207/DayCount,MAX(TermMonths-$A207+1,1),-AM207),AP206))))))</f>
        <v/>
      </c>
      <c r="AQ207" s="32">
        <f>IF(OR(AM207&lt;=0,$A207&lt;&gt;J9,J9=0),0,MIN(MAX(0,K9-L9*AM207),MAX(0,AM207-(AP207-AO207))))</f>
        <v/>
      </c>
      <c r="AR207" s="32">
        <f>IF(AM207&lt;=0,0,MIN(AM207,(AP207-AO207)+AQ207))</f>
        <v/>
      </c>
      <c r="AS207" s="32">
        <f>IF(AM207&lt;=0,0,MAX(0,AM207-AR207))</f>
        <v/>
      </c>
    </row>
    <row r="208">
      <c r="A208" s="33" t="n">
        <v>195</v>
      </c>
      <c r="B208" s="34">
        <f>IF(A208&gt;TermMonths,"",EDATE(StartDate,A208-1))</f>
        <v/>
      </c>
      <c r="C208" s="33">
        <f>IF(B208="","",YEAR(B208))</f>
        <v/>
      </c>
      <c r="D208" s="32">
        <f>IF(OR($A208&gt;TermMonths,C4&lt;&gt;"Y"),0,J207)</f>
        <v/>
      </c>
      <c r="E208" s="31">
        <f>IF(D208&lt;=0,0,IF($A208&lt;=E4,D4,F4))</f>
        <v/>
      </c>
      <c r="F208" s="32">
        <f>IF(D208&lt;=0,0,D208*E208/DayCount)</f>
        <v/>
      </c>
      <c r="G208" s="32">
        <f>IF(D208&lt;=0,0,MIN(D208+F208,IF(G4="InterestOnly",F208,IF(G4="FixedAmount",IF($A208&lt;=E4,H4,I4),IF(OR($A208=1,$A208=E4+1),PMT(E208/DayCount,MAX(TermMonths-$A208+1,1),-D208),IF(G207=0,PMT(E208/DayCount,MAX(TermMonths-$A208+1,1),-D208),G207))))))</f>
        <v/>
      </c>
      <c r="H208" s="32">
        <f>IF(OR(D208&lt;=0,$A208&lt;&gt;J4,J4=0),0,MIN(MAX(0,K4-L4*D208),MAX(0,D208-(G208-F208))))</f>
        <v/>
      </c>
      <c r="I208" s="32">
        <f>IF(D208&lt;=0,0,MIN(D208,(G208-F208)+H208))</f>
        <v/>
      </c>
      <c r="J208" s="32">
        <f>IF(D208&lt;=0,0,MAX(0,D208-I208))</f>
        <v/>
      </c>
      <c r="K208" s="32">
        <f>IF(OR($A208&gt;TermMonths,C5&lt;&gt;"Y"),0,Q207)</f>
        <v/>
      </c>
      <c r="L208" s="31">
        <f>IF(K208&lt;=0,0,IF($A208&lt;=E5,D5,F5))</f>
        <v/>
      </c>
      <c r="M208" s="32">
        <f>IF(K208&lt;=0,0,K208*L208/DayCount)</f>
        <v/>
      </c>
      <c r="N208" s="32">
        <f>IF(K208&lt;=0,0,MIN(K208+M208,IF(G5="InterestOnly",M208,IF(G5="FixedAmount",IF($A208&lt;=E5,H5,I5),IF(OR($A208=1,$A208=E5+1),PMT(L208/DayCount,MAX(TermMonths-$A208+1,1),-K208),IF(N207=0,PMT(L208/DayCount,MAX(TermMonths-$A208+1,1),-K208),N207))))))</f>
        <v/>
      </c>
      <c r="O208" s="32">
        <f>IF(OR(K208&lt;=0,$A208&lt;&gt;J5,J5=0),0,MIN(MAX(0,K5-L5*K208),MAX(0,K208-(N208-M208))))</f>
        <v/>
      </c>
      <c r="P208" s="32">
        <f>IF(K208&lt;=0,0,MIN(K208,(N208-M208)+O208))</f>
        <v/>
      </c>
      <c r="Q208" s="32">
        <f>IF(K208&lt;=0,0,MAX(0,K208-P208))</f>
        <v/>
      </c>
      <c r="R208" s="32">
        <f>IF(OR($A208&gt;TermMonths,C6&lt;&gt;"Y"),0,X207)</f>
        <v/>
      </c>
      <c r="S208" s="31">
        <f>IF(R208&lt;=0,0,IF($A208&lt;=E6,D6,F6))</f>
        <v/>
      </c>
      <c r="T208" s="32">
        <f>IF(R208&lt;=0,0,R208*S208/DayCount)</f>
        <v/>
      </c>
      <c r="U208" s="32">
        <f>IF(R208&lt;=0,0,MIN(R208+T208,IF(G6="InterestOnly",T208,IF(G6="FixedAmount",IF($A208&lt;=E6,H6,I6),IF(OR($A208=1,$A208=E6+1),PMT(S208/DayCount,MAX(TermMonths-$A208+1,1),-R208),IF(U207=0,PMT(S208/DayCount,MAX(TermMonths-$A208+1,1),-R208),U207))))))</f>
        <v/>
      </c>
      <c r="V208" s="32">
        <f>IF(OR(R208&lt;=0,$A208&lt;&gt;J6,J6=0),0,MIN(MAX(0,K6-L6*R208),MAX(0,R208-(U208-T208))))</f>
        <v/>
      </c>
      <c r="W208" s="32">
        <f>IF(R208&lt;=0,0,MIN(R208,(U208-T208)+V208))</f>
        <v/>
      </c>
      <c r="X208" s="32">
        <f>IF(R208&lt;=0,0,MAX(0,R208-W208))</f>
        <v/>
      </c>
      <c r="Y208" s="32">
        <f>IF(OR($A208&gt;TermMonths,C7&lt;&gt;"Y"),0,AE207)</f>
        <v/>
      </c>
      <c r="Z208" s="31">
        <f>IF(Y208&lt;=0,0,IF($A208&lt;=E7,D7,F7))</f>
        <v/>
      </c>
      <c r="AA208" s="32">
        <f>IF(Y208&lt;=0,0,Y208*Z208/DayCount)</f>
        <v/>
      </c>
      <c r="AB208" s="32">
        <f>IF(Y208&lt;=0,0,MIN(Y208+AA208,IF(G7="InterestOnly",AA208,IF(G7="FixedAmount",IF($A208&lt;=E7,H7,I7),IF(OR($A208=1,$A208=E7+1),PMT(Z208/DayCount,MAX(TermMonths-$A208+1,1),-Y208),IF(AB207=0,PMT(Z208/DayCount,MAX(TermMonths-$A208+1,1),-Y208),AB207))))))</f>
        <v/>
      </c>
      <c r="AC208" s="32">
        <f>IF(OR(Y208&lt;=0,$A208&lt;&gt;J7,J7=0),0,MIN(MAX(0,K7-L7*Y208),MAX(0,Y208-(AB208-AA208))))</f>
        <v/>
      </c>
      <c r="AD208" s="32">
        <f>IF(Y208&lt;=0,0,MIN(Y208,(AB208-AA208)+AC208))</f>
        <v/>
      </c>
      <c r="AE208" s="32">
        <f>IF(Y208&lt;=0,0,MAX(0,Y208-AD208))</f>
        <v/>
      </c>
      <c r="AF208" s="32">
        <f>IF(OR($A208&gt;TermMonths,C8&lt;&gt;"Y"),0,AL207)</f>
        <v/>
      </c>
      <c r="AG208" s="31">
        <f>IF(AF208&lt;=0,0,IF($A208&lt;=E8,D8,F8))</f>
        <v/>
      </c>
      <c r="AH208" s="32">
        <f>IF(AF208&lt;=0,0,AF208*AG208/DayCount)</f>
        <v/>
      </c>
      <c r="AI208" s="32">
        <f>IF(AF208&lt;=0,0,MIN(AF208+AH208,IF(G8="InterestOnly",AH208,IF(G8="FixedAmount",IF($A208&lt;=E8,H8,I8),IF(OR($A208=1,$A208=E8+1),PMT(AG208/DayCount,MAX(TermMonths-$A208+1,1),-AF208),IF(AI207=0,PMT(AG208/DayCount,MAX(TermMonths-$A208+1,1),-AF208),AI207))))))</f>
        <v/>
      </c>
      <c r="AJ208" s="32">
        <f>IF(OR(AF208&lt;=0,$A208&lt;&gt;J8,J8=0),0,MIN(MAX(0,K8-L8*AF208),MAX(0,AF208-(AI208-AH208))))</f>
        <v/>
      </c>
      <c r="AK208" s="32">
        <f>IF(AF208&lt;=0,0,MIN(AF208,(AI208-AH208)+AJ208))</f>
        <v/>
      </c>
      <c r="AL208" s="32">
        <f>IF(AF208&lt;=0,0,MAX(0,AF208-AK208))</f>
        <v/>
      </c>
      <c r="AM208" s="32">
        <f>IF(OR($A208&gt;TermMonths,C9&lt;&gt;"Y"),0,AS207)</f>
        <v/>
      </c>
      <c r="AN208" s="31">
        <f>IF(AM208&lt;=0,0,IF($A208&lt;=E9,D9,F9))</f>
        <v/>
      </c>
      <c r="AO208" s="32">
        <f>IF(AM208&lt;=0,0,AM208*AN208/DayCount)</f>
        <v/>
      </c>
      <c r="AP208" s="32">
        <f>IF(AM208&lt;=0,0,MIN(AM208+AO208,IF(G9="InterestOnly",AO208,IF(G9="FixedAmount",IF($A208&lt;=E9,H9,I9),IF(OR($A208=1,$A208=E9+1),PMT(AN208/DayCount,MAX(TermMonths-$A208+1,1),-AM208),IF(AP207=0,PMT(AN208/DayCount,MAX(TermMonths-$A208+1,1),-AM208),AP207))))))</f>
        <v/>
      </c>
      <c r="AQ208" s="32">
        <f>IF(OR(AM208&lt;=0,$A208&lt;&gt;J9,J9=0),0,MIN(MAX(0,K9-L9*AM208),MAX(0,AM208-(AP208-AO208))))</f>
        <v/>
      </c>
      <c r="AR208" s="32">
        <f>IF(AM208&lt;=0,0,MIN(AM208,(AP208-AO208)+AQ208))</f>
        <v/>
      </c>
      <c r="AS208" s="32">
        <f>IF(AM208&lt;=0,0,MAX(0,AM208-AR208))</f>
        <v/>
      </c>
    </row>
    <row r="209">
      <c r="A209" s="33" t="n">
        <v>196</v>
      </c>
      <c r="B209" s="34">
        <f>IF(A209&gt;TermMonths,"",EDATE(StartDate,A209-1))</f>
        <v/>
      </c>
      <c r="C209" s="33">
        <f>IF(B209="","",YEAR(B209))</f>
        <v/>
      </c>
      <c r="D209" s="32">
        <f>IF(OR($A209&gt;TermMonths,C4&lt;&gt;"Y"),0,J208)</f>
        <v/>
      </c>
      <c r="E209" s="31">
        <f>IF(D209&lt;=0,0,IF($A209&lt;=E4,D4,F4))</f>
        <v/>
      </c>
      <c r="F209" s="32">
        <f>IF(D209&lt;=0,0,D209*E209/DayCount)</f>
        <v/>
      </c>
      <c r="G209" s="32">
        <f>IF(D209&lt;=0,0,MIN(D209+F209,IF(G4="InterestOnly",F209,IF(G4="FixedAmount",IF($A209&lt;=E4,H4,I4),IF(OR($A209=1,$A209=E4+1),PMT(E209/DayCount,MAX(TermMonths-$A209+1,1),-D209),IF(G208=0,PMT(E209/DayCount,MAX(TermMonths-$A209+1,1),-D209),G208))))))</f>
        <v/>
      </c>
      <c r="H209" s="32">
        <f>IF(OR(D209&lt;=0,$A209&lt;&gt;J4,J4=0),0,MIN(MAX(0,K4-L4*D209),MAX(0,D209-(G209-F209))))</f>
        <v/>
      </c>
      <c r="I209" s="32">
        <f>IF(D209&lt;=0,0,MIN(D209,(G209-F209)+H209))</f>
        <v/>
      </c>
      <c r="J209" s="32">
        <f>IF(D209&lt;=0,0,MAX(0,D209-I209))</f>
        <v/>
      </c>
      <c r="K209" s="32">
        <f>IF(OR($A209&gt;TermMonths,C5&lt;&gt;"Y"),0,Q208)</f>
        <v/>
      </c>
      <c r="L209" s="31">
        <f>IF(K209&lt;=0,0,IF($A209&lt;=E5,D5,F5))</f>
        <v/>
      </c>
      <c r="M209" s="32">
        <f>IF(K209&lt;=0,0,K209*L209/DayCount)</f>
        <v/>
      </c>
      <c r="N209" s="32">
        <f>IF(K209&lt;=0,0,MIN(K209+M209,IF(G5="InterestOnly",M209,IF(G5="FixedAmount",IF($A209&lt;=E5,H5,I5),IF(OR($A209=1,$A209=E5+1),PMT(L209/DayCount,MAX(TermMonths-$A209+1,1),-K209),IF(N208=0,PMT(L209/DayCount,MAX(TermMonths-$A209+1,1),-K209),N208))))))</f>
        <v/>
      </c>
      <c r="O209" s="32">
        <f>IF(OR(K209&lt;=0,$A209&lt;&gt;J5,J5=0),0,MIN(MAX(0,K5-L5*K209),MAX(0,K209-(N209-M209))))</f>
        <v/>
      </c>
      <c r="P209" s="32">
        <f>IF(K209&lt;=0,0,MIN(K209,(N209-M209)+O209))</f>
        <v/>
      </c>
      <c r="Q209" s="32">
        <f>IF(K209&lt;=0,0,MAX(0,K209-P209))</f>
        <v/>
      </c>
      <c r="R209" s="32">
        <f>IF(OR($A209&gt;TermMonths,C6&lt;&gt;"Y"),0,X208)</f>
        <v/>
      </c>
      <c r="S209" s="31">
        <f>IF(R209&lt;=0,0,IF($A209&lt;=E6,D6,F6))</f>
        <v/>
      </c>
      <c r="T209" s="32">
        <f>IF(R209&lt;=0,0,R209*S209/DayCount)</f>
        <v/>
      </c>
      <c r="U209" s="32">
        <f>IF(R209&lt;=0,0,MIN(R209+T209,IF(G6="InterestOnly",T209,IF(G6="FixedAmount",IF($A209&lt;=E6,H6,I6),IF(OR($A209=1,$A209=E6+1),PMT(S209/DayCount,MAX(TermMonths-$A209+1,1),-R209),IF(U208=0,PMT(S209/DayCount,MAX(TermMonths-$A209+1,1),-R209),U208))))))</f>
        <v/>
      </c>
      <c r="V209" s="32">
        <f>IF(OR(R209&lt;=0,$A209&lt;&gt;J6,J6=0),0,MIN(MAX(0,K6-L6*R209),MAX(0,R209-(U209-T209))))</f>
        <v/>
      </c>
      <c r="W209" s="32">
        <f>IF(R209&lt;=0,0,MIN(R209,(U209-T209)+V209))</f>
        <v/>
      </c>
      <c r="X209" s="32">
        <f>IF(R209&lt;=0,0,MAX(0,R209-W209))</f>
        <v/>
      </c>
      <c r="Y209" s="32">
        <f>IF(OR($A209&gt;TermMonths,C7&lt;&gt;"Y"),0,AE208)</f>
        <v/>
      </c>
      <c r="Z209" s="31">
        <f>IF(Y209&lt;=0,0,IF($A209&lt;=E7,D7,F7))</f>
        <v/>
      </c>
      <c r="AA209" s="32">
        <f>IF(Y209&lt;=0,0,Y209*Z209/DayCount)</f>
        <v/>
      </c>
      <c r="AB209" s="32">
        <f>IF(Y209&lt;=0,0,MIN(Y209+AA209,IF(G7="InterestOnly",AA209,IF(G7="FixedAmount",IF($A209&lt;=E7,H7,I7),IF(OR($A209=1,$A209=E7+1),PMT(Z209/DayCount,MAX(TermMonths-$A209+1,1),-Y209),IF(AB208=0,PMT(Z209/DayCount,MAX(TermMonths-$A209+1,1),-Y209),AB208))))))</f>
        <v/>
      </c>
      <c r="AC209" s="32">
        <f>IF(OR(Y209&lt;=0,$A209&lt;&gt;J7,J7=0),0,MIN(MAX(0,K7-L7*Y209),MAX(0,Y209-(AB209-AA209))))</f>
        <v/>
      </c>
      <c r="AD209" s="32">
        <f>IF(Y209&lt;=0,0,MIN(Y209,(AB209-AA209)+AC209))</f>
        <v/>
      </c>
      <c r="AE209" s="32">
        <f>IF(Y209&lt;=0,0,MAX(0,Y209-AD209))</f>
        <v/>
      </c>
      <c r="AF209" s="32">
        <f>IF(OR($A209&gt;TermMonths,C8&lt;&gt;"Y"),0,AL208)</f>
        <v/>
      </c>
      <c r="AG209" s="31">
        <f>IF(AF209&lt;=0,0,IF($A209&lt;=E8,D8,F8))</f>
        <v/>
      </c>
      <c r="AH209" s="32">
        <f>IF(AF209&lt;=0,0,AF209*AG209/DayCount)</f>
        <v/>
      </c>
      <c r="AI209" s="32">
        <f>IF(AF209&lt;=0,0,MIN(AF209+AH209,IF(G8="InterestOnly",AH209,IF(G8="FixedAmount",IF($A209&lt;=E8,H8,I8),IF(OR($A209=1,$A209=E8+1),PMT(AG209/DayCount,MAX(TermMonths-$A209+1,1),-AF209),IF(AI208=0,PMT(AG209/DayCount,MAX(TermMonths-$A209+1,1),-AF209),AI208))))))</f>
        <v/>
      </c>
      <c r="AJ209" s="32">
        <f>IF(OR(AF209&lt;=0,$A209&lt;&gt;J8,J8=0),0,MIN(MAX(0,K8-L8*AF209),MAX(0,AF209-(AI209-AH209))))</f>
        <v/>
      </c>
      <c r="AK209" s="32">
        <f>IF(AF209&lt;=0,0,MIN(AF209,(AI209-AH209)+AJ209))</f>
        <v/>
      </c>
      <c r="AL209" s="32">
        <f>IF(AF209&lt;=0,0,MAX(0,AF209-AK209))</f>
        <v/>
      </c>
      <c r="AM209" s="32">
        <f>IF(OR($A209&gt;TermMonths,C9&lt;&gt;"Y"),0,AS208)</f>
        <v/>
      </c>
      <c r="AN209" s="31">
        <f>IF(AM209&lt;=0,0,IF($A209&lt;=E9,D9,F9))</f>
        <v/>
      </c>
      <c r="AO209" s="32">
        <f>IF(AM209&lt;=0,0,AM209*AN209/DayCount)</f>
        <v/>
      </c>
      <c r="AP209" s="32">
        <f>IF(AM209&lt;=0,0,MIN(AM209+AO209,IF(G9="InterestOnly",AO209,IF(G9="FixedAmount",IF($A209&lt;=E9,H9,I9),IF(OR($A209=1,$A209=E9+1),PMT(AN209/DayCount,MAX(TermMonths-$A209+1,1),-AM209),IF(AP208=0,PMT(AN209/DayCount,MAX(TermMonths-$A209+1,1),-AM209),AP208))))))</f>
        <v/>
      </c>
      <c r="AQ209" s="32">
        <f>IF(OR(AM209&lt;=0,$A209&lt;&gt;J9,J9=0),0,MIN(MAX(0,K9-L9*AM209),MAX(0,AM209-(AP209-AO209))))</f>
        <v/>
      </c>
      <c r="AR209" s="32">
        <f>IF(AM209&lt;=0,0,MIN(AM209,(AP209-AO209)+AQ209))</f>
        <v/>
      </c>
      <c r="AS209" s="32">
        <f>IF(AM209&lt;=0,0,MAX(0,AM209-AR209))</f>
        <v/>
      </c>
    </row>
    <row r="210">
      <c r="A210" s="33" t="n">
        <v>197</v>
      </c>
      <c r="B210" s="34">
        <f>IF(A210&gt;TermMonths,"",EDATE(StartDate,A210-1))</f>
        <v/>
      </c>
      <c r="C210" s="33">
        <f>IF(B210="","",YEAR(B210))</f>
        <v/>
      </c>
      <c r="D210" s="32">
        <f>IF(OR($A210&gt;TermMonths,C4&lt;&gt;"Y"),0,J209)</f>
        <v/>
      </c>
      <c r="E210" s="31">
        <f>IF(D210&lt;=0,0,IF($A210&lt;=E4,D4,F4))</f>
        <v/>
      </c>
      <c r="F210" s="32">
        <f>IF(D210&lt;=0,0,D210*E210/DayCount)</f>
        <v/>
      </c>
      <c r="G210" s="32">
        <f>IF(D210&lt;=0,0,MIN(D210+F210,IF(G4="InterestOnly",F210,IF(G4="FixedAmount",IF($A210&lt;=E4,H4,I4),IF(OR($A210=1,$A210=E4+1),PMT(E210/DayCount,MAX(TermMonths-$A210+1,1),-D210),IF(G209=0,PMT(E210/DayCount,MAX(TermMonths-$A210+1,1),-D210),G209))))))</f>
        <v/>
      </c>
      <c r="H210" s="32">
        <f>IF(OR(D210&lt;=0,$A210&lt;&gt;J4,J4=0),0,MIN(MAX(0,K4-L4*D210),MAX(0,D210-(G210-F210))))</f>
        <v/>
      </c>
      <c r="I210" s="32">
        <f>IF(D210&lt;=0,0,MIN(D210,(G210-F210)+H210))</f>
        <v/>
      </c>
      <c r="J210" s="32">
        <f>IF(D210&lt;=0,0,MAX(0,D210-I210))</f>
        <v/>
      </c>
      <c r="K210" s="32">
        <f>IF(OR($A210&gt;TermMonths,C5&lt;&gt;"Y"),0,Q209)</f>
        <v/>
      </c>
      <c r="L210" s="31">
        <f>IF(K210&lt;=0,0,IF($A210&lt;=E5,D5,F5))</f>
        <v/>
      </c>
      <c r="M210" s="32">
        <f>IF(K210&lt;=0,0,K210*L210/DayCount)</f>
        <v/>
      </c>
      <c r="N210" s="32">
        <f>IF(K210&lt;=0,0,MIN(K210+M210,IF(G5="InterestOnly",M210,IF(G5="FixedAmount",IF($A210&lt;=E5,H5,I5),IF(OR($A210=1,$A210=E5+1),PMT(L210/DayCount,MAX(TermMonths-$A210+1,1),-K210),IF(N209=0,PMT(L210/DayCount,MAX(TermMonths-$A210+1,1),-K210),N209))))))</f>
        <v/>
      </c>
      <c r="O210" s="32">
        <f>IF(OR(K210&lt;=0,$A210&lt;&gt;J5,J5=0),0,MIN(MAX(0,K5-L5*K210),MAX(0,K210-(N210-M210))))</f>
        <v/>
      </c>
      <c r="P210" s="32">
        <f>IF(K210&lt;=0,0,MIN(K210,(N210-M210)+O210))</f>
        <v/>
      </c>
      <c r="Q210" s="32">
        <f>IF(K210&lt;=0,0,MAX(0,K210-P210))</f>
        <v/>
      </c>
      <c r="R210" s="32">
        <f>IF(OR($A210&gt;TermMonths,C6&lt;&gt;"Y"),0,X209)</f>
        <v/>
      </c>
      <c r="S210" s="31">
        <f>IF(R210&lt;=0,0,IF($A210&lt;=E6,D6,F6))</f>
        <v/>
      </c>
      <c r="T210" s="32">
        <f>IF(R210&lt;=0,0,R210*S210/DayCount)</f>
        <v/>
      </c>
      <c r="U210" s="32">
        <f>IF(R210&lt;=0,0,MIN(R210+T210,IF(G6="InterestOnly",T210,IF(G6="FixedAmount",IF($A210&lt;=E6,H6,I6),IF(OR($A210=1,$A210=E6+1),PMT(S210/DayCount,MAX(TermMonths-$A210+1,1),-R210),IF(U209=0,PMT(S210/DayCount,MAX(TermMonths-$A210+1,1),-R210),U209))))))</f>
        <v/>
      </c>
      <c r="V210" s="32">
        <f>IF(OR(R210&lt;=0,$A210&lt;&gt;J6,J6=0),0,MIN(MAX(0,K6-L6*R210),MAX(0,R210-(U210-T210))))</f>
        <v/>
      </c>
      <c r="W210" s="32">
        <f>IF(R210&lt;=0,0,MIN(R210,(U210-T210)+V210))</f>
        <v/>
      </c>
      <c r="X210" s="32">
        <f>IF(R210&lt;=0,0,MAX(0,R210-W210))</f>
        <v/>
      </c>
      <c r="Y210" s="32">
        <f>IF(OR($A210&gt;TermMonths,C7&lt;&gt;"Y"),0,AE209)</f>
        <v/>
      </c>
      <c r="Z210" s="31">
        <f>IF(Y210&lt;=0,0,IF($A210&lt;=E7,D7,F7))</f>
        <v/>
      </c>
      <c r="AA210" s="32">
        <f>IF(Y210&lt;=0,0,Y210*Z210/DayCount)</f>
        <v/>
      </c>
      <c r="AB210" s="32">
        <f>IF(Y210&lt;=0,0,MIN(Y210+AA210,IF(G7="InterestOnly",AA210,IF(G7="FixedAmount",IF($A210&lt;=E7,H7,I7),IF(OR($A210=1,$A210=E7+1),PMT(Z210/DayCount,MAX(TermMonths-$A210+1,1),-Y210),IF(AB209=0,PMT(Z210/DayCount,MAX(TermMonths-$A210+1,1),-Y210),AB209))))))</f>
        <v/>
      </c>
      <c r="AC210" s="32">
        <f>IF(OR(Y210&lt;=0,$A210&lt;&gt;J7,J7=0),0,MIN(MAX(0,K7-L7*Y210),MAX(0,Y210-(AB210-AA210))))</f>
        <v/>
      </c>
      <c r="AD210" s="32">
        <f>IF(Y210&lt;=0,0,MIN(Y210,(AB210-AA210)+AC210))</f>
        <v/>
      </c>
      <c r="AE210" s="32">
        <f>IF(Y210&lt;=0,0,MAX(0,Y210-AD210))</f>
        <v/>
      </c>
      <c r="AF210" s="32">
        <f>IF(OR($A210&gt;TermMonths,C8&lt;&gt;"Y"),0,AL209)</f>
        <v/>
      </c>
      <c r="AG210" s="31">
        <f>IF(AF210&lt;=0,0,IF($A210&lt;=E8,D8,F8))</f>
        <v/>
      </c>
      <c r="AH210" s="32">
        <f>IF(AF210&lt;=0,0,AF210*AG210/DayCount)</f>
        <v/>
      </c>
      <c r="AI210" s="32">
        <f>IF(AF210&lt;=0,0,MIN(AF210+AH210,IF(G8="InterestOnly",AH210,IF(G8="FixedAmount",IF($A210&lt;=E8,H8,I8),IF(OR($A210=1,$A210=E8+1),PMT(AG210/DayCount,MAX(TermMonths-$A210+1,1),-AF210),IF(AI209=0,PMT(AG210/DayCount,MAX(TermMonths-$A210+1,1),-AF210),AI209))))))</f>
        <v/>
      </c>
      <c r="AJ210" s="32">
        <f>IF(OR(AF210&lt;=0,$A210&lt;&gt;J8,J8=0),0,MIN(MAX(0,K8-L8*AF210),MAX(0,AF210-(AI210-AH210))))</f>
        <v/>
      </c>
      <c r="AK210" s="32">
        <f>IF(AF210&lt;=0,0,MIN(AF210,(AI210-AH210)+AJ210))</f>
        <v/>
      </c>
      <c r="AL210" s="32">
        <f>IF(AF210&lt;=0,0,MAX(0,AF210-AK210))</f>
        <v/>
      </c>
      <c r="AM210" s="32">
        <f>IF(OR($A210&gt;TermMonths,C9&lt;&gt;"Y"),0,AS209)</f>
        <v/>
      </c>
      <c r="AN210" s="31">
        <f>IF(AM210&lt;=0,0,IF($A210&lt;=E9,D9,F9))</f>
        <v/>
      </c>
      <c r="AO210" s="32">
        <f>IF(AM210&lt;=0,0,AM210*AN210/DayCount)</f>
        <v/>
      </c>
      <c r="AP210" s="32">
        <f>IF(AM210&lt;=0,0,MIN(AM210+AO210,IF(G9="InterestOnly",AO210,IF(G9="FixedAmount",IF($A210&lt;=E9,H9,I9),IF(OR($A210=1,$A210=E9+1),PMT(AN210/DayCount,MAX(TermMonths-$A210+1,1),-AM210),IF(AP209=0,PMT(AN210/DayCount,MAX(TermMonths-$A210+1,1),-AM210),AP209))))))</f>
        <v/>
      </c>
      <c r="AQ210" s="32">
        <f>IF(OR(AM210&lt;=0,$A210&lt;&gt;J9,J9=0),0,MIN(MAX(0,K9-L9*AM210),MAX(0,AM210-(AP210-AO210))))</f>
        <v/>
      </c>
      <c r="AR210" s="32">
        <f>IF(AM210&lt;=0,0,MIN(AM210,(AP210-AO210)+AQ210))</f>
        <v/>
      </c>
      <c r="AS210" s="32">
        <f>IF(AM210&lt;=0,0,MAX(0,AM210-AR210))</f>
        <v/>
      </c>
    </row>
    <row r="211">
      <c r="A211" s="33" t="n">
        <v>198</v>
      </c>
      <c r="B211" s="34">
        <f>IF(A211&gt;TermMonths,"",EDATE(StartDate,A211-1))</f>
        <v/>
      </c>
      <c r="C211" s="33">
        <f>IF(B211="","",YEAR(B211))</f>
        <v/>
      </c>
      <c r="D211" s="32">
        <f>IF(OR($A211&gt;TermMonths,C4&lt;&gt;"Y"),0,J210)</f>
        <v/>
      </c>
      <c r="E211" s="31">
        <f>IF(D211&lt;=0,0,IF($A211&lt;=E4,D4,F4))</f>
        <v/>
      </c>
      <c r="F211" s="32">
        <f>IF(D211&lt;=0,0,D211*E211/DayCount)</f>
        <v/>
      </c>
      <c r="G211" s="32">
        <f>IF(D211&lt;=0,0,MIN(D211+F211,IF(G4="InterestOnly",F211,IF(G4="FixedAmount",IF($A211&lt;=E4,H4,I4),IF(OR($A211=1,$A211=E4+1),PMT(E211/DayCount,MAX(TermMonths-$A211+1,1),-D211),IF(G210=0,PMT(E211/DayCount,MAX(TermMonths-$A211+1,1),-D211),G210))))))</f>
        <v/>
      </c>
      <c r="H211" s="32">
        <f>IF(OR(D211&lt;=0,$A211&lt;&gt;J4,J4=0),0,MIN(MAX(0,K4-L4*D211),MAX(0,D211-(G211-F211))))</f>
        <v/>
      </c>
      <c r="I211" s="32">
        <f>IF(D211&lt;=0,0,MIN(D211,(G211-F211)+H211))</f>
        <v/>
      </c>
      <c r="J211" s="32">
        <f>IF(D211&lt;=0,0,MAX(0,D211-I211))</f>
        <v/>
      </c>
      <c r="K211" s="32">
        <f>IF(OR($A211&gt;TermMonths,C5&lt;&gt;"Y"),0,Q210)</f>
        <v/>
      </c>
      <c r="L211" s="31">
        <f>IF(K211&lt;=0,0,IF($A211&lt;=E5,D5,F5))</f>
        <v/>
      </c>
      <c r="M211" s="32">
        <f>IF(K211&lt;=0,0,K211*L211/DayCount)</f>
        <v/>
      </c>
      <c r="N211" s="32">
        <f>IF(K211&lt;=0,0,MIN(K211+M211,IF(G5="InterestOnly",M211,IF(G5="FixedAmount",IF($A211&lt;=E5,H5,I5),IF(OR($A211=1,$A211=E5+1),PMT(L211/DayCount,MAX(TermMonths-$A211+1,1),-K211),IF(N210=0,PMT(L211/DayCount,MAX(TermMonths-$A211+1,1),-K211),N210))))))</f>
        <v/>
      </c>
      <c r="O211" s="32">
        <f>IF(OR(K211&lt;=0,$A211&lt;&gt;J5,J5=0),0,MIN(MAX(0,K5-L5*K211),MAX(0,K211-(N211-M211))))</f>
        <v/>
      </c>
      <c r="P211" s="32">
        <f>IF(K211&lt;=0,0,MIN(K211,(N211-M211)+O211))</f>
        <v/>
      </c>
      <c r="Q211" s="32">
        <f>IF(K211&lt;=0,0,MAX(0,K211-P211))</f>
        <v/>
      </c>
      <c r="R211" s="32">
        <f>IF(OR($A211&gt;TermMonths,C6&lt;&gt;"Y"),0,X210)</f>
        <v/>
      </c>
      <c r="S211" s="31">
        <f>IF(R211&lt;=0,0,IF($A211&lt;=E6,D6,F6))</f>
        <v/>
      </c>
      <c r="T211" s="32">
        <f>IF(R211&lt;=0,0,R211*S211/DayCount)</f>
        <v/>
      </c>
      <c r="U211" s="32">
        <f>IF(R211&lt;=0,0,MIN(R211+T211,IF(G6="InterestOnly",T211,IF(G6="FixedAmount",IF($A211&lt;=E6,H6,I6),IF(OR($A211=1,$A211=E6+1),PMT(S211/DayCount,MAX(TermMonths-$A211+1,1),-R211),IF(U210=0,PMT(S211/DayCount,MAX(TermMonths-$A211+1,1),-R211),U210))))))</f>
        <v/>
      </c>
      <c r="V211" s="32">
        <f>IF(OR(R211&lt;=0,$A211&lt;&gt;J6,J6=0),0,MIN(MAX(0,K6-L6*R211),MAX(0,R211-(U211-T211))))</f>
        <v/>
      </c>
      <c r="W211" s="32">
        <f>IF(R211&lt;=0,0,MIN(R211,(U211-T211)+V211))</f>
        <v/>
      </c>
      <c r="X211" s="32">
        <f>IF(R211&lt;=0,0,MAX(0,R211-W211))</f>
        <v/>
      </c>
      <c r="Y211" s="32">
        <f>IF(OR($A211&gt;TermMonths,C7&lt;&gt;"Y"),0,AE210)</f>
        <v/>
      </c>
      <c r="Z211" s="31">
        <f>IF(Y211&lt;=0,0,IF($A211&lt;=E7,D7,F7))</f>
        <v/>
      </c>
      <c r="AA211" s="32">
        <f>IF(Y211&lt;=0,0,Y211*Z211/DayCount)</f>
        <v/>
      </c>
      <c r="AB211" s="32">
        <f>IF(Y211&lt;=0,0,MIN(Y211+AA211,IF(G7="InterestOnly",AA211,IF(G7="FixedAmount",IF($A211&lt;=E7,H7,I7),IF(OR($A211=1,$A211=E7+1),PMT(Z211/DayCount,MAX(TermMonths-$A211+1,1),-Y211),IF(AB210=0,PMT(Z211/DayCount,MAX(TermMonths-$A211+1,1),-Y211),AB210))))))</f>
        <v/>
      </c>
      <c r="AC211" s="32">
        <f>IF(OR(Y211&lt;=0,$A211&lt;&gt;J7,J7=0),0,MIN(MAX(0,K7-L7*Y211),MAX(0,Y211-(AB211-AA211))))</f>
        <v/>
      </c>
      <c r="AD211" s="32">
        <f>IF(Y211&lt;=0,0,MIN(Y211,(AB211-AA211)+AC211))</f>
        <v/>
      </c>
      <c r="AE211" s="32">
        <f>IF(Y211&lt;=0,0,MAX(0,Y211-AD211))</f>
        <v/>
      </c>
      <c r="AF211" s="32">
        <f>IF(OR($A211&gt;TermMonths,C8&lt;&gt;"Y"),0,AL210)</f>
        <v/>
      </c>
      <c r="AG211" s="31">
        <f>IF(AF211&lt;=0,0,IF($A211&lt;=E8,D8,F8))</f>
        <v/>
      </c>
      <c r="AH211" s="32">
        <f>IF(AF211&lt;=0,0,AF211*AG211/DayCount)</f>
        <v/>
      </c>
      <c r="AI211" s="32">
        <f>IF(AF211&lt;=0,0,MIN(AF211+AH211,IF(G8="InterestOnly",AH211,IF(G8="FixedAmount",IF($A211&lt;=E8,H8,I8),IF(OR($A211=1,$A211=E8+1),PMT(AG211/DayCount,MAX(TermMonths-$A211+1,1),-AF211),IF(AI210=0,PMT(AG211/DayCount,MAX(TermMonths-$A211+1,1),-AF211),AI210))))))</f>
        <v/>
      </c>
      <c r="AJ211" s="32">
        <f>IF(OR(AF211&lt;=0,$A211&lt;&gt;J8,J8=0),0,MIN(MAX(0,K8-L8*AF211),MAX(0,AF211-(AI211-AH211))))</f>
        <v/>
      </c>
      <c r="AK211" s="32">
        <f>IF(AF211&lt;=0,0,MIN(AF211,(AI211-AH211)+AJ211))</f>
        <v/>
      </c>
      <c r="AL211" s="32">
        <f>IF(AF211&lt;=0,0,MAX(0,AF211-AK211))</f>
        <v/>
      </c>
      <c r="AM211" s="32">
        <f>IF(OR($A211&gt;TermMonths,C9&lt;&gt;"Y"),0,AS210)</f>
        <v/>
      </c>
      <c r="AN211" s="31">
        <f>IF(AM211&lt;=0,0,IF($A211&lt;=E9,D9,F9))</f>
        <v/>
      </c>
      <c r="AO211" s="32">
        <f>IF(AM211&lt;=0,0,AM211*AN211/DayCount)</f>
        <v/>
      </c>
      <c r="AP211" s="32">
        <f>IF(AM211&lt;=0,0,MIN(AM211+AO211,IF(G9="InterestOnly",AO211,IF(G9="FixedAmount",IF($A211&lt;=E9,H9,I9),IF(OR($A211=1,$A211=E9+1),PMT(AN211/DayCount,MAX(TermMonths-$A211+1,1),-AM211),IF(AP210=0,PMT(AN211/DayCount,MAX(TermMonths-$A211+1,1),-AM211),AP210))))))</f>
        <v/>
      </c>
      <c r="AQ211" s="32">
        <f>IF(OR(AM211&lt;=0,$A211&lt;&gt;J9,J9=0),0,MIN(MAX(0,K9-L9*AM211),MAX(0,AM211-(AP211-AO211))))</f>
        <v/>
      </c>
      <c r="AR211" s="32">
        <f>IF(AM211&lt;=0,0,MIN(AM211,(AP211-AO211)+AQ211))</f>
        <v/>
      </c>
      <c r="AS211" s="32">
        <f>IF(AM211&lt;=0,0,MAX(0,AM211-AR211))</f>
        <v/>
      </c>
    </row>
    <row r="212">
      <c r="A212" s="33" t="n">
        <v>199</v>
      </c>
      <c r="B212" s="34">
        <f>IF(A212&gt;TermMonths,"",EDATE(StartDate,A212-1))</f>
        <v/>
      </c>
      <c r="C212" s="33">
        <f>IF(B212="","",YEAR(B212))</f>
        <v/>
      </c>
      <c r="D212" s="32">
        <f>IF(OR($A212&gt;TermMonths,C4&lt;&gt;"Y"),0,J211)</f>
        <v/>
      </c>
      <c r="E212" s="31">
        <f>IF(D212&lt;=0,0,IF($A212&lt;=E4,D4,F4))</f>
        <v/>
      </c>
      <c r="F212" s="32">
        <f>IF(D212&lt;=0,0,D212*E212/DayCount)</f>
        <v/>
      </c>
      <c r="G212" s="32">
        <f>IF(D212&lt;=0,0,MIN(D212+F212,IF(G4="InterestOnly",F212,IF(G4="FixedAmount",IF($A212&lt;=E4,H4,I4),IF(OR($A212=1,$A212=E4+1),PMT(E212/DayCount,MAX(TermMonths-$A212+1,1),-D212),IF(G211=0,PMT(E212/DayCount,MAX(TermMonths-$A212+1,1),-D212),G211))))))</f>
        <v/>
      </c>
      <c r="H212" s="32">
        <f>IF(OR(D212&lt;=0,$A212&lt;&gt;J4,J4=0),0,MIN(MAX(0,K4-L4*D212),MAX(0,D212-(G212-F212))))</f>
        <v/>
      </c>
      <c r="I212" s="32">
        <f>IF(D212&lt;=0,0,MIN(D212,(G212-F212)+H212))</f>
        <v/>
      </c>
      <c r="J212" s="32">
        <f>IF(D212&lt;=0,0,MAX(0,D212-I212))</f>
        <v/>
      </c>
      <c r="K212" s="32">
        <f>IF(OR($A212&gt;TermMonths,C5&lt;&gt;"Y"),0,Q211)</f>
        <v/>
      </c>
      <c r="L212" s="31">
        <f>IF(K212&lt;=0,0,IF($A212&lt;=E5,D5,F5))</f>
        <v/>
      </c>
      <c r="M212" s="32">
        <f>IF(K212&lt;=0,0,K212*L212/DayCount)</f>
        <v/>
      </c>
      <c r="N212" s="32">
        <f>IF(K212&lt;=0,0,MIN(K212+M212,IF(G5="InterestOnly",M212,IF(G5="FixedAmount",IF($A212&lt;=E5,H5,I5),IF(OR($A212=1,$A212=E5+1),PMT(L212/DayCount,MAX(TermMonths-$A212+1,1),-K212),IF(N211=0,PMT(L212/DayCount,MAX(TermMonths-$A212+1,1),-K212),N211))))))</f>
        <v/>
      </c>
      <c r="O212" s="32">
        <f>IF(OR(K212&lt;=0,$A212&lt;&gt;J5,J5=0),0,MIN(MAX(0,K5-L5*K212),MAX(0,K212-(N212-M212))))</f>
        <v/>
      </c>
      <c r="P212" s="32">
        <f>IF(K212&lt;=0,0,MIN(K212,(N212-M212)+O212))</f>
        <v/>
      </c>
      <c r="Q212" s="32">
        <f>IF(K212&lt;=0,0,MAX(0,K212-P212))</f>
        <v/>
      </c>
      <c r="R212" s="32">
        <f>IF(OR($A212&gt;TermMonths,C6&lt;&gt;"Y"),0,X211)</f>
        <v/>
      </c>
      <c r="S212" s="31">
        <f>IF(R212&lt;=0,0,IF($A212&lt;=E6,D6,F6))</f>
        <v/>
      </c>
      <c r="T212" s="32">
        <f>IF(R212&lt;=0,0,R212*S212/DayCount)</f>
        <v/>
      </c>
      <c r="U212" s="32">
        <f>IF(R212&lt;=0,0,MIN(R212+T212,IF(G6="InterestOnly",T212,IF(G6="FixedAmount",IF($A212&lt;=E6,H6,I6),IF(OR($A212=1,$A212=E6+1),PMT(S212/DayCount,MAX(TermMonths-$A212+1,1),-R212),IF(U211=0,PMT(S212/DayCount,MAX(TermMonths-$A212+1,1),-R212),U211))))))</f>
        <v/>
      </c>
      <c r="V212" s="32">
        <f>IF(OR(R212&lt;=0,$A212&lt;&gt;J6,J6=0),0,MIN(MAX(0,K6-L6*R212),MAX(0,R212-(U212-T212))))</f>
        <v/>
      </c>
      <c r="W212" s="32">
        <f>IF(R212&lt;=0,0,MIN(R212,(U212-T212)+V212))</f>
        <v/>
      </c>
      <c r="X212" s="32">
        <f>IF(R212&lt;=0,0,MAX(0,R212-W212))</f>
        <v/>
      </c>
      <c r="Y212" s="32">
        <f>IF(OR($A212&gt;TermMonths,C7&lt;&gt;"Y"),0,AE211)</f>
        <v/>
      </c>
      <c r="Z212" s="31">
        <f>IF(Y212&lt;=0,0,IF($A212&lt;=E7,D7,F7))</f>
        <v/>
      </c>
      <c r="AA212" s="32">
        <f>IF(Y212&lt;=0,0,Y212*Z212/DayCount)</f>
        <v/>
      </c>
      <c r="AB212" s="32">
        <f>IF(Y212&lt;=0,0,MIN(Y212+AA212,IF(G7="InterestOnly",AA212,IF(G7="FixedAmount",IF($A212&lt;=E7,H7,I7),IF(OR($A212=1,$A212=E7+1),PMT(Z212/DayCount,MAX(TermMonths-$A212+1,1),-Y212),IF(AB211=0,PMT(Z212/DayCount,MAX(TermMonths-$A212+1,1),-Y212),AB211))))))</f>
        <v/>
      </c>
      <c r="AC212" s="32">
        <f>IF(OR(Y212&lt;=0,$A212&lt;&gt;J7,J7=0),0,MIN(MAX(0,K7-L7*Y212),MAX(0,Y212-(AB212-AA212))))</f>
        <v/>
      </c>
      <c r="AD212" s="32">
        <f>IF(Y212&lt;=0,0,MIN(Y212,(AB212-AA212)+AC212))</f>
        <v/>
      </c>
      <c r="AE212" s="32">
        <f>IF(Y212&lt;=0,0,MAX(0,Y212-AD212))</f>
        <v/>
      </c>
      <c r="AF212" s="32">
        <f>IF(OR($A212&gt;TermMonths,C8&lt;&gt;"Y"),0,AL211)</f>
        <v/>
      </c>
      <c r="AG212" s="31">
        <f>IF(AF212&lt;=0,0,IF($A212&lt;=E8,D8,F8))</f>
        <v/>
      </c>
      <c r="AH212" s="32">
        <f>IF(AF212&lt;=0,0,AF212*AG212/DayCount)</f>
        <v/>
      </c>
      <c r="AI212" s="32">
        <f>IF(AF212&lt;=0,0,MIN(AF212+AH212,IF(G8="InterestOnly",AH212,IF(G8="FixedAmount",IF($A212&lt;=E8,H8,I8),IF(OR($A212=1,$A212=E8+1),PMT(AG212/DayCount,MAX(TermMonths-$A212+1,1),-AF212),IF(AI211=0,PMT(AG212/DayCount,MAX(TermMonths-$A212+1,1),-AF212),AI211))))))</f>
        <v/>
      </c>
      <c r="AJ212" s="32">
        <f>IF(OR(AF212&lt;=0,$A212&lt;&gt;J8,J8=0),0,MIN(MAX(0,K8-L8*AF212),MAX(0,AF212-(AI212-AH212))))</f>
        <v/>
      </c>
      <c r="AK212" s="32">
        <f>IF(AF212&lt;=0,0,MIN(AF212,(AI212-AH212)+AJ212))</f>
        <v/>
      </c>
      <c r="AL212" s="32">
        <f>IF(AF212&lt;=0,0,MAX(0,AF212-AK212))</f>
        <v/>
      </c>
      <c r="AM212" s="32">
        <f>IF(OR($A212&gt;TermMonths,C9&lt;&gt;"Y"),0,AS211)</f>
        <v/>
      </c>
      <c r="AN212" s="31">
        <f>IF(AM212&lt;=0,0,IF($A212&lt;=E9,D9,F9))</f>
        <v/>
      </c>
      <c r="AO212" s="32">
        <f>IF(AM212&lt;=0,0,AM212*AN212/DayCount)</f>
        <v/>
      </c>
      <c r="AP212" s="32">
        <f>IF(AM212&lt;=0,0,MIN(AM212+AO212,IF(G9="InterestOnly",AO212,IF(G9="FixedAmount",IF($A212&lt;=E9,H9,I9),IF(OR($A212=1,$A212=E9+1),PMT(AN212/DayCount,MAX(TermMonths-$A212+1,1),-AM212),IF(AP211=0,PMT(AN212/DayCount,MAX(TermMonths-$A212+1,1),-AM212),AP211))))))</f>
        <v/>
      </c>
      <c r="AQ212" s="32">
        <f>IF(OR(AM212&lt;=0,$A212&lt;&gt;J9,J9=0),0,MIN(MAX(0,K9-L9*AM212),MAX(0,AM212-(AP212-AO212))))</f>
        <v/>
      </c>
      <c r="AR212" s="32">
        <f>IF(AM212&lt;=0,0,MIN(AM212,(AP212-AO212)+AQ212))</f>
        <v/>
      </c>
      <c r="AS212" s="32">
        <f>IF(AM212&lt;=0,0,MAX(0,AM212-AR212))</f>
        <v/>
      </c>
    </row>
    <row r="213">
      <c r="A213" s="33" t="n">
        <v>200</v>
      </c>
      <c r="B213" s="34">
        <f>IF(A213&gt;TermMonths,"",EDATE(StartDate,A213-1))</f>
        <v/>
      </c>
      <c r="C213" s="33">
        <f>IF(B213="","",YEAR(B213))</f>
        <v/>
      </c>
      <c r="D213" s="32">
        <f>IF(OR($A213&gt;TermMonths,C4&lt;&gt;"Y"),0,J212)</f>
        <v/>
      </c>
      <c r="E213" s="31">
        <f>IF(D213&lt;=0,0,IF($A213&lt;=E4,D4,F4))</f>
        <v/>
      </c>
      <c r="F213" s="32">
        <f>IF(D213&lt;=0,0,D213*E213/DayCount)</f>
        <v/>
      </c>
      <c r="G213" s="32">
        <f>IF(D213&lt;=0,0,MIN(D213+F213,IF(G4="InterestOnly",F213,IF(G4="FixedAmount",IF($A213&lt;=E4,H4,I4),IF(OR($A213=1,$A213=E4+1),PMT(E213/DayCount,MAX(TermMonths-$A213+1,1),-D213),IF(G212=0,PMT(E213/DayCount,MAX(TermMonths-$A213+1,1),-D213),G212))))))</f>
        <v/>
      </c>
      <c r="H213" s="32">
        <f>IF(OR(D213&lt;=0,$A213&lt;&gt;J4,J4=0),0,MIN(MAX(0,K4-L4*D213),MAX(0,D213-(G213-F213))))</f>
        <v/>
      </c>
      <c r="I213" s="32">
        <f>IF(D213&lt;=0,0,MIN(D213,(G213-F213)+H213))</f>
        <v/>
      </c>
      <c r="J213" s="32">
        <f>IF(D213&lt;=0,0,MAX(0,D213-I213))</f>
        <v/>
      </c>
      <c r="K213" s="32">
        <f>IF(OR($A213&gt;TermMonths,C5&lt;&gt;"Y"),0,Q212)</f>
        <v/>
      </c>
      <c r="L213" s="31">
        <f>IF(K213&lt;=0,0,IF($A213&lt;=E5,D5,F5))</f>
        <v/>
      </c>
      <c r="M213" s="32">
        <f>IF(K213&lt;=0,0,K213*L213/DayCount)</f>
        <v/>
      </c>
      <c r="N213" s="32">
        <f>IF(K213&lt;=0,0,MIN(K213+M213,IF(G5="InterestOnly",M213,IF(G5="FixedAmount",IF($A213&lt;=E5,H5,I5),IF(OR($A213=1,$A213=E5+1),PMT(L213/DayCount,MAX(TermMonths-$A213+1,1),-K213),IF(N212=0,PMT(L213/DayCount,MAX(TermMonths-$A213+1,1),-K213),N212))))))</f>
        <v/>
      </c>
      <c r="O213" s="32">
        <f>IF(OR(K213&lt;=0,$A213&lt;&gt;J5,J5=0),0,MIN(MAX(0,K5-L5*K213),MAX(0,K213-(N213-M213))))</f>
        <v/>
      </c>
      <c r="P213" s="32">
        <f>IF(K213&lt;=0,0,MIN(K213,(N213-M213)+O213))</f>
        <v/>
      </c>
      <c r="Q213" s="32">
        <f>IF(K213&lt;=0,0,MAX(0,K213-P213))</f>
        <v/>
      </c>
      <c r="R213" s="32">
        <f>IF(OR($A213&gt;TermMonths,C6&lt;&gt;"Y"),0,X212)</f>
        <v/>
      </c>
      <c r="S213" s="31">
        <f>IF(R213&lt;=0,0,IF($A213&lt;=E6,D6,F6))</f>
        <v/>
      </c>
      <c r="T213" s="32">
        <f>IF(R213&lt;=0,0,R213*S213/DayCount)</f>
        <v/>
      </c>
      <c r="U213" s="32">
        <f>IF(R213&lt;=0,0,MIN(R213+T213,IF(G6="InterestOnly",T213,IF(G6="FixedAmount",IF($A213&lt;=E6,H6,I6),IF(OR($A213=1,$A213=E6+1),PMT(S213/DayCount,MAX(TermMonths-$A213+1,1),-R213),IF(U212=0,PMT(S213/DayCount,MAX(TermMonths-$A213+1,1),-R213),U212))))))</f>
        <v/>
      </c>
      <c r="V213" s="32">
        <f>IF(OR(R213&lt;=0,$A213&lt;&gt;J6,J6=0),0,MIN(MAX(0,K6-L6*R213),MAX(0,R213-(U213-T213))))</f>
        <v/>
      </c>
      <c r="W213" s="32">
        <f>IF(R213&lt;=0,0,MIN(R213,(U213-T213)+V213))</f>
        <v/>
      </c>
      <c r="X213" s="32">
        <f>IF(R213&lt;=0,0,MAX(0,R213-W213))</f>
        <v/>
      </c>
      <c r="Y213" s="32">
        <f>IF(OR($A213&gt;TermMonths,C7&lt;&gt;"Y"),0,AE212)</f>
        <v/>
      </c>
      <c r="Z213" s="31">
        <f>IF(Y213&lt;=0,0,IF($A213&lt;=E7,D7,F7))</f>
        <v/>
      </c>
      <c r="AA213" s="32">
        <f>IF(Y213&lt;=0,0,Y213*Z213/DayCount)</f>
        <v/>
      </c>
      <c r="AB213" s="32">
        <f>IF(Y213&lt;=0,0,MIN(Y213+AA213,IF(G7="InterestOnly",AA213,IF(G7="FixedAmount",IF($A213&lt;=E7,H7,I7),IF(OR($A213=1,$A213=E7+1),PMT(Z213/DayCount,MAX(TermMonths-$A213+1,1),-Y213),IF(AB212=0,PMT(Z213/DayCount,MAX(TermMonths-$A213+1,1),-Y213),AB212))))))</f>
        <v/>
      </c>
      <c r="AC213" s="32">
        <f>IF(OR(Y213&lt;=0,$A213&lt;&gt;J7,J7=0),0,MIN(MAX(0,K7-L7*Y213),MAX(0,Y213-(AB213-AA213))))</f>
        <v/>
      </c>
      <c r="AD213" s="32">
        <f>IF(Y213&lt;=0,0,MIN(Y213,(AB213-AA213)+AC213))</f>
        <v/>
      </c>
      <c r="AE213" s="32">
        <f>IF(Y213&lt;=0,0,MAX(0,Y213-AD213))</f>
        <v/>
      </c>
      <c r="AF213" s="32">
        <f>IF(OR($A213&gt;TermMonths,C8&lt;&gt;"Y"),0,AL212)</f>
        <v/>
      </c>
      <c r="AG213" s="31">
        <f>IF(AF213&lt;=0,0,IF($A213&lt;=E8,D8,F8))</f>
        <v/>
      </c>
      <c r="AH213" s="32">
        <f>IF(AF213&lt;=0,0,AF213*AG213/DayCount)</f>
        <v/>
      </c>
      <c r="AI213" s="32">
        <f>IF(AF213&lt;=0,0,MIN(AF213+AH213,IF(G8="InterestOnly",AH213,IF(G8="FixedAmount",IF($A213&lt;=E8,H8,I8),IF(OR($A213=1,$A213=E8+1),PMT(AG213/DayCount,MAX(TermMonths-$A213+1,1),-AF213),IF(AI212=0,PMT(AG213/DayCount,MAX(TermMonths-$A213+1,1),-AF213),AI212))))))</f>
        <v/>
      </c>
      <c r="AJ213" s="32">
        <f>IF(OR(AF213&lt;=0,$A213&lt;&gt;J8,J8=0),0,MIN(MAX(0,K8-L8*AF213),MAX(0,AF213-(AI213-AH213))))</f>
        <v/>
      </c>
      <c r="AK213" s="32">
        <f>IF(AF213&lt;=0,0,MIN(AF213,(AI213-AH213)+AJ213))</f>
        <v/>
      </c>
      <c r="AL213" s="32">
        <f>IF(AF213&lt;=0,0,MAX(0,AF213-AK213))</f>
        <v/>
      </c>
      <c r="AM213" s="32">
        <f>IF(OR($A213&gt;TermMonths,C9&lt;&gt;"Y"),0,AS212)</f>
        <v/>
      </c>
      <c r="AN213" s="31">
        <f>IF(AM213&lt;=0,0,IF($A213&lt;=E9,D9,F9))</f>
        <v/>
      </c>
      <c r="AO213" s="32">
        <f>IF(AM213&lt;=0,0,AM213*AN213/DayCount)</f>
        <v/>
      </c>
      <c r="AP213" s="32">
        <f>IF(AM213&lt;=0,0,MIN(AM213+AO213,IF(G9="InterestOnly",AO213,IF(G9="FixedAmount",IF($A213&lt;=E9,H9,I9),IF(OR($A213=1,$A213=E9+1),PMT(AN213/DayCount,MAX(TermMonths-$A213+1,1),-AM213),IF(AP212=0,PMT(AN213/DayCount,MAX(TermMonths-$A213+1,1),-AM213),AP212))))))</f>
        <v/>
      </c>
      <c r="AQ213" s="32">
        <f>IF(OR(AM213&lt;=0,$A213&lt;&gt;J9,J9=0),0,MIN(MAX(0,K9-L9*AM213),MAX(0,AM213-(AP213-AO213))))</f>
        <v/>
      </c>
      <c r="AR213" s="32">
        <f>IF(AM213&lt;=0,0,MIN(AM213,(AP213-AO213)+AQ213))</f>
        <v/>
      </c>
      <c r="AS213" s="32">
        <f>IF(AM213&lt;=0,0,MAX(0,AM213-AR213))</f>
        <v/>
      </c>
    </row>
    <row r="214">
      <c r="A214" s="33" t="n">
        <v>201</v>
      </c>
      <c r="B214" s="34">
        <f>IF(A214&gt;TermMonths,"",EDATE(StartDate,A214-1))</f>
        <v/>
      </c>
      <c r="C214" s="33">
        <f>IF(B214="","",YEAR(B214))</f>
        <v/>
      </c>
      <c r="D214" s="32">
        <f>IF(OR($A214&gt;TermMonths,C4&lt;&gt;"Y"),0,J213)</f>
        <v/>
      </c>
      <c r="E214" s="31">
        <f>IF(D214&lt;=0,0,IF($A214&lt;=E4,D4,F4))</f>
        <v/>
      </c>
      <c r="F214" s="32">
        <f>IF(D214&lt;=0,0,D214*E214/DayCount)</f>
        <v/>
      </c>
      <c r="G214" s="32">
        <f>IF(D214&lt;=0,0,MIN(D214+F214,IF(G4="InterestOnly",F214,IF(G4="FixedAmount",IF($A214&lt;=E4,H4,I4),IF(OR($A214=1,$A214=E4+1),PMT(E214/DayCount,MAX(TermMonths-$A214+1,1),-D214),IF(G213=0,PMT(E214/DayCount,MAX(TermMonths-$A214+1,1),-D214),G213))))))</f>
        <v/>
      </c>
      <c r="H214" s="32">
        <f>IF(OR(D214&lt;=0,$A214&lt;&gt;J4,J4=0),0,MIN(MAX(0,K4-L4*D214),MAX(0,D214-(G214-F214))))</f>
        <v/>
      </c>
      <c r="I214" s="32">
        <f>IF(D214&lt;=0,0,MIN(D214,(G214-F214)+H214))</f>
        <v/>
      </c>
      <c r="J214" s="32">
        <f>IF(D214&lt;=0,0,MAX(0,D214-I214))</f>
        <v/>
      </c>
      <c r="K214" s="32">
        <f>IF(OR($A214&gt;TermMonths,C5&lt;&gt;"Y"),0,Q213)</f>
        <v/>
      </c>
      <c r="L214" s="31">
        <f>IF(K214&lt;=0,0,IF($A214&lt;=E5,D5,F5))</f>
        <v/>
      </c>
      <c r="M214" s="32">
        <f>IF(K214&lt;=0,0,K214*L214/DayCount)</f>
        <v/>
      </c>
      <c r="N214" s="32">
        <f>IF(K214&lt;=0,0,MIN(K214+M214,IF(G5="InterestOnly",M214,IF(G5="FixedAmount",IF($A214&lt;=E5,H5,I5),IF(OR($A214=1,$A214=E5+1),PMT(L214/DayCount,MAX(TermMonths-$A214+1,1),-K214),IF(N213=0,PMT(L214/DayCount,MAX(TermMonths-$A214+1,1),-K214),N213))))))</f>
        <v/>
      </c>
      <c r="O214" s="32">
        <f>IF(OR(K214&lt;=0,$A214&lt;&gt;J5,J5=0),0,MIN(MAX(0,K5-L5*K214),MAX(0,K214-(N214-M214))))</f>
        <v/>
      </c>
      <c r="P214" s="32">
        <f>IF(K214&lt;=0,0,MIN(K214,(N214-M214)+O214))</f>
        <v/>
      </c>
      <c r="Q214" s="32">
        <f>IF(K214&lt;=0,0,MAX(0,K214-P214))</f>
        <v/>
      </c>
      <c r="R214" s="32">
        <f>IF(OR($A214&gt;TermMonths,C6&lt;&gt;"Y"),0,X213)</f>
        <v/>
      </c>
      <c r="S214" s="31">
        <f>IF(R214&lt;=0,0,IF($A214&lt;=E6,D6,F6))</f>
        <v/>
      </c>
      <c r="T214" s="32">
        <f>IF(R214&lt;=0,0,R214*S214/DayCount)</f>
        <v/>
      </c>
      <c r="U214" s="32">
        <f>IF(R214&lt;=0,0,MIN(R214+T214,IF(G6="InterestOnly",T214,IF(G6="FixedAmount",IF($A214&lt;=E6,H6,I6),IF(OR($A214=1,$A214=E6+1),PMT(S214/DayCount,MAX(TermMonths-$A214+1,1),-R214),IF(U213=0,PMT(S214/DayCount,MAX(TermMonths-$A214+1,1),-R214),U213))))))</f>
        <v/>
      </c>
      <c r="V214" s="32">
        <f>IF(OR(R214&lt;=0,$A214&lt;&gt;J6,J6=0),0,MIN(MAX(0,K6-L6*R214),MAX(0,R214-(U214-T214))))</f>
        <v/>
      </c>
      <c r="W214" s="32">
        <f>IF(R214&lt;=0,0,MIN(R214,(U214-T214)+V214))</f>
        <v/>
      </c>
      <c r="X214" s="32">
        <f>IF(R214&lt;=0,0,MAX(0,R214-W214))</f>
        <v/>
      </c>
      <c r="Y214" s="32">
        <f>IF(OR($A214&gt;TermMonths,C7&lt;&gt;"Y"),0,AE213)</f>
        <v/>
      </c>
      <c r="Z214" s="31">
        <f>IF(Y214&lt;=0,0,IF($A214&lt;=E7,D7,F7))</f>
        <v/>
      </c>
      <c r="AA214" s="32">
        <f>IF(Y214&lt;=0,0,Y214*Z214/DayCount)</f>
        <v/>
      </c>
      <c r="AB214" s="32">
        <f>IF(Y214&lt;=0,0,MIN(Y214+AA214,IF(G7="InterestOnly",AA214,IF(G7="FixedAmount",IF($A214&lt;=E7,H7,I7),IF(OR($A214=1,$A214=E7+1),PMT(Z214/DayCount,MAX(TermMonths-$A214+1,1),-Y214),IF(AB213=0,PMT(Z214/DayCount,MAX(TermMonths-$A214+1,1),-Y214),AB213))))))</f>
        <v/>
      </c>
      <c r="AC214" s="32">
        <f>IF(OR(Y214&lt;=0,$A214&lt;&gt;J7,J7=0),0,MIN(MAX(0,K7-L7*Y214),MAX(0,Y214-(AB214-AA214))))</f>
        <v/>
      </c>
      <c r="AD214" s="32">
        <f>IF(Y214&lt;=0,0,MIN(Y214,(AB214-AA214)+AC214))</f>
        <v/>
      </c>
      <c r="AE214" s="32">
        <f>IF(Y214&lt;=0,0,MAX(0,Y214-AD214))</f>
        <v/>
      </c>
      <c r="AF214" s="32">
        <f>IF(OR($A214&gt;TermMonths,C8&lt;&gt;"Y"),0,AL213)</f>
        <v/>
      </c>
      <c r="AG214" s="31">
        <f>IF(AF214&lt;=0,0,IF($A214&lt;=E8,D8,F8))</f>
        <v/>
      </c>
      <c r="AH214" s="32">
        <f>IF(AF214&lt;=0,0,AF214*AG214/DayCount)</f>
        <v/>
      </c>
      <c r="AI214" s="32">
        <f>IF(AF214&lt;=0,0,MIN(AF214+AH214,IF(G8="InterestOnly",AH214,IF(G8="FixedAmount",IF($A214&lt;=E8,H8,I8),IF(OR($A214=1,$A214=E8+1),PMT(AG214/DayCount,MAX(TermMonths-$A214+1,1),-AF214),IF(AI213=0,PMT(AG214/DayCount,MAX(TermMonths-$A214+1,1),-AF214),AI213))))))</f>
        <v/>
      </c>
      <c r="AJ214" s="32">
        <f>IF(OR(AF214&lt;=0,$A214&lt;&gt;J8,J8=0),0,MIN(MAX(0,K8-L8*AF214),MAX(0,AF214-(AI214-AH214))))</f>
        <v/>
      </c>
      <c r="AK214" s="32">
        <f>IF(AF214&lt;=0,0,MIN(AF214,(AI214-AH214)+AJ214))</f>
        <v/>
      </c>
      <c r="AL214" s="32">
        <f>IF(AF214&lt;=0,0,MAX(0,AF214-AK214))</f>
        <v/>
      </c>
      <c r="AM214" s="32">
        <f>IF(OR($A214&gt;TermMonths,C9&lt;&gt;"Y"),0,AS213)</f>
        <v/>
      </c>
      <c r="AN214" s="31">
        <f>IF(AM214&lt;=0,0,IF($A214&lt;=E9,D9,F9))</f>
        <v/>
      </c>
      <c r="AO214" s="32">
        <f>IF(AM214&lt;=0,0,AM214*AN214/DayCount)</f>
        <v/>
      </c>
      <c r="AP214" s="32">
        <f>IF(AM214&lt;=0,0,MIN(AM214+AO214,IF(G9="InterestOnly",AO214,IF(G9="FixedAmount",IF($A214&lt;=E9,H9,I9),IF(OR($A214=1,$A214=E9+1),PMT(AN214/DayCount,MAX(TermMonths-$A214+1,1),-AM214),IF(AP213=0,PMT(AN214/DayCount,MAX(TermMonths-$A214+1,1),-AM214),AP213))))))</f>
        <v/>
      </c>
      <c r="AQ214" s="32">
        <f>IF(OR(AM214&lt;=0,$A214&lt;&gt;J9,J9=0),0,MIN(MAX(0,K9-L9*AM214),MAX(0,AM214-(AP214-AO214))))</f>
        <v/>
      </c>
      <c r="AR214" s="32">
        <f>IF(AM214&lt;=0,0,MIN(AM214,(AP214-AO214)+AQ214))</f>
        <v/>
      </c>
      <c r="AS214" s="32">
        <f>IF(AM214&lt;=0,0,MAX(0,AM214-AR214))</f>
        <v/>
      </c>
    </row>
    <row r="215">
      <c r="A215" s="33" t="n">
        <v>202</v>
      </c>
      <c r="B215" s="34">
        <f>IF(A215&gt;TermMonths,"",EDATE(StartDate,A215-1))</f>
        <v/>
      </c>
      <c r="C215" s="33">
        <f>IF(B215="","",YEAR(B215))</f>
        <v/>
      </c>
      <c r="D215" s="32">
        <f>IF(OR($A215&gt;TermMonths,C4&lt;&gt;"Y"),0,J214)</f>
        <v/>
      </c>
      <c r="E215" s="31">
        <f>IF(D215&lt;=0,0,IF($A215&lt;=E4,D4,F4))</f>
        <v/>
      </c>
      <c r="F215" s="32">
        <f>IF(D215&lt;=0,0,D215*E215/DayCount)</f>
        <v/>
      </c>
      <c r="G215" s="32">
        <f>IF(D215&lt;=0,0,MIN(D215+F215,IF(G4="InterestOnly",F215,IF(G4="FixedAmount",IF($A215&lt;=E4,H4,I4),IF(OR($A215=1,$A215=E4+1),PMT(E215/DayCount,MAX(TermMonths-$A215+1,1),-D215),IF(G214=0,PMT(E215/DayCount,MAX(TermMonths-$A215+1,1),-D215),G214))))))</f>
        <v/>
      </c>
      <c r="H215" s="32">
        <f>IF(OR(D215&lt;=0,$A215&lt;&gt;J4,J4=0),0,MIN(MAX(0,K4-L4*D215),MAX(0,D215-(G215-F215))))</f>
        <v/>
      </c>
      <c r="I215" s="32">
        <f>IF(D215&lt;=0,0,MIN(D215,(G215-F215)+H215))</f>
        <v/>
      </c>
      <c r="J215" s="32">
        <f>IF(D215&lt;=0,0,MAX(0,D215-I215))</f>
        <v/>
      </c>
      <c r="K215" s="32">
        <f>IF(OR($A215&gt;TermMonths,C5&lt;&gt;"Y"),0,Q214)</f>
        <v/>
      </c>
      <c r="L215" s="31">
        <f>IF(K215&lt;=0,0,IF($A215&lt;=E5,D5,F5))</f>
        <v/>
      </c>
      <c r="M215" s="32">
        <f>IF(K215&lt;=0,0,K215*L215/DayCount)</f>
        <v/>
      </c>
      <c r="N215" s="32">
        <f>IF(K215&lt;=0,0,MIN(K215+M215,IF(G5="InterestOnly",M215,IF(G5="FixedAmount",IF($A215&lt;=E5,H5,I5),IF(OR($A215=1,$A215=E5+1),PMT(L215/DayCount,MAX(TermMonths-$A215+1,1),-K215),IF(N214=0,PMT(L215/DayCount,MAX(TermMonths-$A215+1,1),-K215),N214))))))</f>
        <v/>
      </c>
      <c r="O215" s="32">
        <f>IF(OR(K215&lt;=0,$A215&lt;&gt;J5,J5=0),0,MIN(MAX(0,K5-L5*K215),MAX(0,K215-(N215-M215))))</f>
        <v/>
      </c>
      <c r="P215" s="32">
        <f>IF(K215&lt;=0,0,MIN(K215,(N215-M215)+O215))</f>
        <v/>
      </c>
      <c r="Q215" s="32">
        <f>IF(K215&lt;=0,0,MAX(0,K215-P215))</f>
        <v/>
      </c>
      <c r="R215" s="32">
        <f>IF(OR($A215&gt;TermMonths,C6&lt;&gt;"Y"),0,X214)</f>
        <v/>
      </c>
      <c r="S215" s="31">
        <f>IF(R215&lt;=0,0,IF($A215&lt;=E6,D6,F6))</f>
        <v/>
      </c>
      <c r="T215" s="32">
        <f>IF(R215&lt;=0,0,R215*S215/DayCount)</f>
        <v/>
      </c>
      <c r="U215" s="32">
        <f>IF(R215&lt;=0,0,MIN(R215+T215,IF(G6="InterestOnly",T215,IF(G6="FixedAmount",IF($A215&lt;=E6,H6,I6),IF(OR($A215=1,$A215=E6+1),PMT(S215/DayCount,MAX(TermMonths-$A215+1,1),-R215),IF(U214=0,PMT(S215/DayCount,MAX(TermMonths-$A215+1,1),-R215),U214))))))</f>
        <v/>
      </c>
      <c r="V215" s="32">
        <f>IF(OR(R215&lt;=0,$A215&lt;&gt;J6,J6=0),0,MIN(MAX(0,K6-L6*R215),MAX(0,R215-(U215-T215))))</f>
        <v/>
      </c>
      <c r="W215" s="32">
        <f>IF(R215&lt;=0,0,MIN(R215,(U215-T215)+V215))</f>
        <v/>
      </c>
      <c r="X215" s="32">
        <f>IF(R215&lt;=0,0,MAX(0,R215-W215))</f>
        <v/>
      </c>
      <c r="Y215" s="32">
        <f>IF(OR($A215&gt;TermMonths,C7&lt;&gt;"Y"),0,AE214)</f>
        <v/>
      </c>
      <c r="Z215" s="31">
        <f>IF(Y215&lt;=0,0,IF($A215&lt;=E7,D7,F7))</f>
        <v/>
      </c>
      <c r="AA215" s="32">
        <f>IF(Y215&lt;=0,0,Y215*Z215/DayCount)</f>
        <v/>
      </c>
      <c r="AB215" s="32">
        <f>IF(Y215&lt;=0,0,MIN(Y215+AA215,IF(G7="InterestOnly",AA215,IF(G7="FixedAmount",IF($A215&lt;=E7,H7,I7),IF(OR($A215=1,$A215=E7+1),PMT(Z215/DayCount,MAX(TermMonths-$A215+1,1),-Y215),IF(AB214=0,PMT(Z215/DayCount,MAX(TermMonths-$A215+1,1),-Y215),AB214))))))</f>
        <v/>
      </c>
      <c r="AC215" s="32">
        <f>IF(OR(Y215&lt;=0,$A215&lt;&gt;J7,J7=0),0,MIN(MAX(0,K7-L7*Y215),MAX(0,Y215-(AB215-AA215))))</f>
        <v/>
      </c>
      <c r="AD215" s="32">
        <f>IF(Y215&lt;=0,0,MIN(Y215,(AB215-AA215)+AC215))</f>
        <v/>
      </c>
      <c r="AE215" s="32">
        <f>IF(Y215&lt;=0,0,MAX(0,Y215-AD215))</f>
        <v/>
      </c>
      <c r="AF215" s="32">
        <f>IF(OR($A215&gt;TermMonths,C8&lt;&gt;"Y"),0,AL214)</f>
        <v/>
      </c>
      <c r="AG215" s="31">
        <f>IF(AF215&lt;=0,0,IF($A215&lt;=E8,D8,F8))</f>
        <v/>
      </c>
      <c r="AH215" s="32">
        <f>IF(AF215&lt;=0,0,AF215*AG215/DayCount)</f>
        <v/>
      </c>
      <c r="AI215" s="32">
        <f>IF(AF215&lt;=0,0,MIN(AF215+AH215,IF(G8="InterestOnly",AH215,IF(G8="FixedAmount",IF($A215&lt;=E8,H8,I8),IF(OR($A215=1,$A215=E8+1),PMT(AG215/DayCount,MAX(TermMonths-$A215+1,1),-AF215),IF(AI214=0,PMT(AG215/DayCount,MAX(TermMonths-$A215+1,1),-AF215),AI214))))))</f>
        <v/>
      </c>
      <c r="AJ215" s="32">
        <f>IF(OR(AF215&lt;=0,$A215&lt;&gt;J8,J8=0),0,MIN(MAX(0,K8-L8*AF215),MAX(0,AF215-(AI215-AH215))))</f>
        <v/>
      </c>
      <c r="AK215" s="32">
        <f>IF(AF215&lt;=0,0,MIN(AF215,(AI215-AH215)+AJ215))</f>
        <v/>
      </c>
      <c r="AL215" s="32">
        <f>IF(AF215&lt;=0,0,MAX(0,AF215-AK215))</f>
        <v/>
      </c>
      <c r="AM215" s="32">
        <f>IF(OR($A215&gt;TermMonths,C9&lt;&gt;"Y"),0,AS214)</f>
        <v/>
      </c>
      <c r="AN215" s="31">
        <f>IF(AM215&lt;=0,0,IF($A215&lt;=E9,D9,F9))</f>
        <v/>
      </c>
      <c r="AO215" s="32">
        <f>IF(AM215&lt;=0,0,AM215*AN215/DayCount)</f>
        <v/>
      </c>
      <c r="AP215" s="32">
        <f>IF(AM215&lt;=0,0,MIN(AM215+AO215,IF(G9="InterestOnly",AO215,IF(G9="FixedAmount",IF($A215&lt;=E9,H9,I9),IF(OR($A215=1,$A215=E9+1),PMT(AN215/DayCount,MAX(TermMonths-$A215+1,1),-AM215),IF(AP214=0,PMT(AN215/DayCount,MAX(TermMonths-$A215+1,1),-AM215),AP214))))))</f>
        <v/>
      </c>
      <c r="AQ215" s="32">
        <f>IF(OR(AM215&lt;=0,$A215&lt;&gt;J9,J9=0),0,MIN(MAX(0,K9-L9*AM215),MAX(0,AM215-(AP215-AO215))))</f>
        <v/>
      </c>
      <c r="AR215" s="32">
        <f>IF(AM215&lt;=0,0,MIN(AM215,(AP215-AO215)+AQ215))</f>
        <v/>
      </c>
      <c r="AS215" s="32">
        <f>IF(AM215&lt;=0,0,MAX(0,AM215-AR215))</f>
        <v/>
      </c>
    </row>
    <row r="216">
      <c r="A216" s="33" t="n">
        <v>203</v>
      </c>
      <c r="B216" s="34">
        <f>IF(A216&gt;TermMonths,"",EDATE(StartDate,A216-1))</f>
        <v/>
      </c>
      <c r="C216" s="33">
        <f>IF(B216="","",YEAR(B216))</f>
        <v/>
      </c>
      <c r="D216" s="32">
        <f>IF(OR($A216&gt;TermMonths,C4&lt;&gt;"Y"),0,J215)</f>
        <v/>
      </c>
      <c r="E216" s="31">
        <f>IF(D216&lt;=0,0,IF($A216&lt;=E4,D4,F4))</f>
        <v/>
      </c>
      <c r="F216" s="32">
        <f>IF(D216&lt;=0,0,D216*E216/DayCount)</f>
        <v/>
      </c>
      <c r="G216" s="32">
        <f>IF(D216&lt;=0,0,MIN(D216+F216,IF(G4="InterestOnly",F216,IF(G4="FixedAmount",IF($A216&lt;=E4,H4,I4),IF(OR($A216=1,$A216=E4+1),PMT(E216/DayCount,MAX(TermMonths-$A216+1,1),-D216),IF(G215=0,PMT(E216/DayCount,MAX(TermMonths-$A216+1,1),-D216),G215))))))</f>
        <v/>
      </c>
      <c r="H216" s="32">
        <f>IF(OR(D216&lt;=0,$A216&lt;&gt;J4,J4=0),0,MIN(MAX(0,K4-L4*D216),MAX(0,D216-(G216-F216))))</f>
        <v/>
      </c>
      <c r="I216" s="32">
        <f>IF(D216&lt;=0,0,MIN(D216,(G216-F216)+H216))</f>
        <v/>
      </c>
      <c r="J216" s="32">
        <f>IF(D216&lt;=0,0,MAX(0,D216-I216))</f>
        <v/>
      </c>
      <c r="K216" s="32">
        <f>IF(OR($A216&gt;TermMonths,C5&lt;&gt;"Y"),0,Q215)</f>
        <v/>
      </c>
      <c r="L216" s="31">
        <f>IF(K216&lt;=0,0,IF($A216&lt;=E5,D5,F5))</f>
        <v/>
      </c>
      <c r="M216" s="32">
        <f>IF(K216&lt;=0,0,K216*L216/DayCount)</f>
        <v/>
      </c>
      <c r="N216" s="32">
        <f>IF(K216&lt;=0,0,MIN(K216+M216,IF(G5="InterestOnly",M216,IF(G5="FixedAmount",IF($A216&lt;=E5,H5,I5),IF(OR($A216=1,$A216=E5+1),PMT(L216/DayCount,MAX(TermMonths-$A216+1,1),-K216),IF(N215=0,PMT(L216/DayCount,MAX(TermMonths-$A216+1,1),-K216),N215))))))</f>
        <v/>
      </c>
      <c r="O216" s="32">
        <f>IF(OR(K216&lt;=0,$A216&lt;&gt;J5,J5=0),0,MIN(MAX(0,K5-L5*K216),MAX(0,K216-(N216-M216))))</f>
        <v/>
      </c>
      <c r="P216" s="32">
        <f>IF(K216&lt;=0,0,MIN(K216,(N216-M216)+O216))</f>
        <v/>
      </c>
      <c r="Q216" s="32">
        <f>IF(K216&lt;=0,0,MAX(0,K216-P216))</f>
        <v/>
      </c>
      <c r="R216" s="32">
        <f>IF(OR($A216&gt;TermMonths,C6&lt;&gt;"Y"),0,X215)</f>
        <v/>
      </c>
      <c r="S216" s="31">
        <f>IF(R216&lt;=0,0,IF($A216&lt;=E6,D6,F6))</f>
        <v/>
      </c>
      <c r="T216" s="32">
        <f>IF(R216&lt;=0,0,R216*S216/DayCount)</f>
        <v/>
      </c>
      <c r="U216" s="32">
        <f>IF(R216&lt;=0,0,MIN(R216+T216,IF(G6="InterestOnly",T216,IF(G6="FixedAmount",IF($A216&lt;=E6,H6,I6),IF(OR($A216=1,$A216=E6+1),PMT(S216/DayCount,MAX(TermMonths-$A216+1,1),-R216),IF(U215=0,PMT(S216/DayCount,MAX(TermMonths-$A216+1,1),-R216),U215))))))</f>
        <v/>
      </c>
      <c r="V216" s="32">
        <f>IF(OR(R216&lt;=0,$A216&lt;&gt;J6,J6=0),0,MIN(MAX(0,K6-L6*R216),MAX(0,R216-(U216-T216))))</f>
        <v/>
      </c>
      <c r="W216" s="32">
        <f>IF(R216&lt;=0,0,MIN(R216,(U216-T216)+V216))</f>
        <v/>
      </c>
      <c r="X216" s="32">
        <f>IF(R216&lt;=0,0,MAX(0,R216-W216))</f>
        <v/>
      </c>
      <c r="Y216" s="32">
        <f>IF(OR($A216&gt;TermMonths,C7&lt;&gt;"Y"),0,AE215)</f>
        <v/>
      </c>
      <c r="Z216" s="31">
        <f>IF(Y216&lt;=0,0,IF($A216&lt;=E7,D7,F7))</f>
        <v/>
      </c>
      <c r="AA216" s="32">
        <f>IF(Y216&lt;=0,0,Y216*Z216/DayCount)</f>
        <v/>
      </c>
      <c r="AB216" s="32">
        <f>IF(Y216&lt;=0,0,MIN(Y216+AA216,IF(G7="InterestOnly",AA216,IF(G7="FixedAmount",IF($A216&lt;=E7,H7,I7),IF(OR($A216=1,$A216=E7+1),PMT(Z216/DayCount,MAX(TermMonths-$A216+1,1),-Y216),IF(AB215=0,PMT(Z216/DayCount,MAX(TermMonths-$A216+1,1),-Y216),AB215))))))</f>
        <v/>
      </c>
      <c r="AC216" s="32">
        <f>IF(OR(Y216&lt;=0,$A216&lt;&gt;J7,J7=0),0,MIN(MAX(0,K7-L7*Y216),MAX(0,Y216-(AB216-AA216))))</f>
        <v/>
      </c>
      <c r="AD216" s="32">
        <f>IF(Y216&lt;=0,0,MIN(Y216,(AB216-AA216)+AC216))</f>
        <v/>
      </c>
      <c r="AE216" s="32">
        <f>IF(Y216&lt;=0,0,MAX(0,Y216-AD216))</f>
        <v/>
      </c>
      <c r="AF216" s="32">
        <f>IF(OR($A216&gt;TermMonths,C8&lt;&gt;"Y"),0,AL215)</f>
        <v/>
      </c>
      <c r="AG216" s="31">
        <f>IF(AF216&lt;=0,0,IF($A216&lt;=E8,D8,F8))</f>
        <v/>
      </c>
      <c r="AH216" s="32">
        <f>IF(AF216&lt;=0,0,AF216*AG216/DayCount)</f>
        <v/>
      </c>
      <c r="AI216" s="32">
        <f>IF(AF216&lt;=0,0,MIN(AF216+AH216,IF(G8="InterestOnly",AH216,IF(G8="FixedAmount",IF($A216&lt;=E8,H8,I8),IF(OR($A216=1,$A216=E8+1),PMT(AG216/DayCount,MAX(TermMonths-$A216+1,1),-AF216),IF(AI215=0,PMT(AG216/DayCount,MAX(TermMonths-$A216+1,1),-AF216),AI215))))))</f>
        <v/>
      </c>
      <c r="AJ216" s="32">
        <f>IF(OR(AF216&lt;=0,$A216&lt;&gt;J8,J8=0),0,MIN(MAX(0,K8-L8*AF216),MAX(0,AF216-(AI216-AH216))))</f>
        <v/>
      </c>
      <c r="AK216" s="32">
        <f>IF(AF216&lt;=0,0,MIN(AF216,(AI216-AH216)+AJ216))</f>
        <v/>
      </c>
      <c r="AL216" s="32">
        <f>IF(AF216&lt;=0,0,MAX(0,AF216-AK216))</f>
        <v/>
      </c>
      <c r="AM216" s="32">
        <f>IF(OR($A216&gt;TermMonths,C9&lt;&gt;"Y"),0,AS215)</f>
        <v/>
      </c>
      <c r="AN216" s="31">
        <f>IF(AM216&lt;=0,0,IF($A216&lt;=E9,D9,F9))</f>
        <v/>
      </c>
      <c r="AO216" s="32">
        <f>IF(AM216&lt;=0,0,AM216*AN216/DayCount)</f>
        <v/>
      </c>
      <c r="AP216" s="32">
        <f>IF(AM216&lt;=0,0,MIN(AM216+AO216,IF(G9="InterestOnly",AO216,IF(G9="FixedAmount",IF($A216&lt;=E9,H9,I9),IF(OR($A216=1,$A216=E9+1),PMT(AN216/DayCount,MAX(TermMonths-$A216+1,1),-AM216),IF(AP215=0,PMT(AN216/DayCount,MAX(TermMonths-$A216+1,1),-AM216),AP215))))))</f>
        <v/>
      </c>
      <c r="AQ216" s="32">
        <f>IF(OR(AM216&lt;=0,$A216&lt;&gt;J9,J9=0),0,MIN(MAX(0,K9-L9*AM216),MAX(0,AM216-(AP216-AO216))))</f>
        <v/>
      </c>
      <c r="AR216" s="32">
        <f>IF(AM216&lt;=0,0,MIN(AM216,(AP216-AO216)+AQ216))</f>
        <v/>
      </c>
      <c r="AS216" s="32">
        <f>IF(AM216&lt;=0,0,MAX(0,AM216-AR216))</f>
        <v/>
      </c>
    </row>
    <row r="217">
      <c r="A217" s="33" t="n">
        <v>204</v>
      </c>
      <c r="B217" s="34">
        <f>IF(A217&gt;TermMonths,"",EDATE(StartDate,A217-1))</f>
        <v/>
      </c>
      <c r="C217" s="33">
        <f>IF(B217="","",YEAR(B217))</f>
        <v/>
      </c>
      <c r="D217" s="32">
        <f>IF(OR($A217&gt;TermMonths,C4&lt;&gt;"Y"),0,J216)</f>
        <v/>
      </c>
      <c r="E217" s="31">
        <f>IF(D217&lt;=0,0,IF($A217&lt;=E4,D4,F4))</f>
        <v/>
      </c>
      <c r="F217" s="32">
        <f>IF(D217&lt;=0,0,D217*E217/DayCount)</f>
        <v/>
      </c>
      <c r="G217" s="32">
        <f>IF(D217&lt;=0,0,MIN(D217+F217,IF(G4="InterestOnly",F217,IF(G4="FixedAmount",IF($A217&lt;=E4,H4,I4),IF(OR($A217=1,$A217=E4+1),PMT(E217/DayCount,MAX(TermMonths-$A217+1,1),-D217),IF(G216=0,PMT(E217/DayCount,MAX(TermMonths-$A217+1,1),-D217),G216))))))</f>
        <v/>
      </c>
      <c r="H217" s="32">
        <f>IF(OR(D217&lt;=0,$A217&lt;&gt;J4,J4=0),0,MIN(MAX(0,K4-L4*D217),MAX(0,D217-(G217-F217))))</f>
        <v/>
      </c>
      <c r="I217" s="32">
        <f>IF(D217&lt;=0,0,MIN(D217,(G217-F217)+H217))</f>
        <v/>
      </c>
      <c r="J217" s="32">
        <f>IF(D217&lt;=0,0,MAX(0,D217-I217))</f>
        <v/>
      </c>
      <c r="K217" s="32">
        <f>IF(OR($A217&gt;TermMonths,C5&lt;&gt;"Y"),0,Q216)</f>
        <v/>
      </c>
      <c r="L217" s="31">
        <f>IF(K217&lt;=0,0,IF($A217&lt;=E5,D5,F5))</f>
        <v/>
      </c>
      <c r="M217" s="32">
        <f>IF(K217&lt;=0,0,K217*L217/DayCount)</f>
        <v/>
      </c>
      <c r="N217" s="32">
        <f>IF(K217&lt;=0,0,MIN(K217+M217,IF(G5="InterestOnly",M217,IF(G5="FixedAmount",IF($A217&lt;=E5,H5,I5),IF(OR($A217=1,$A217=E5+1),PMT(L217/DayCount,MAX(TermMonths-$A217+1,1),-K217),IF(N216=0,PMT(L217/DayCount,MAX(TermMonths-$A217+1,1),-K217),N216))))))</f>
        <v/>
      </c>
      <c r="O217" s="32">
        <f>IF(OR(K217&lt;=0,$A217&lt;&gt;J5,J5=0),0,MIN(MAX(0,K5-L5*K217),MAX(0,K217-(N217-M217))))</f>
        <v/>
      </c>
      <c r="P217" s="32">
        <f>IF(K217&lt;=0,0,MIN(K217,(N217-M217)+O217))</f>
        <v/>
      </c>
      <c r="Q217" s="32">
        <f>IF(K217&lt;=0,0,MAX(0,K217-P217))</f>
        <v/>
      </c>
      <c r="R217" s="32">
        <f>IF(OR($A217&gt;TermMonths,C6&lt;&gt;"Y"),0,X216)</f>
        <v/>
      </c>
      <c r="S217" s="31">
        <f>IF(R217&lt;=0,0,IF($A217&lt;=E6,D6,F6))</f>
        <v/>
      </c>
      <c r="T217" s="32">
        <f>IF(R217&lt;=0,0,R217*S217/DayCount)</f>
        <v/>
      </c>
      <c r="U217" s="32">
        <f>IF(R217&lt;=0,0,MIN(R217+T217,IF(G6="InterestOnly",T217,IF(G6="FixedAmount",IF($A217&lt;=E6,H6,I6),IF(OR($A217=1,$A217=E6+1),PMT(S217/DayCount,MAX(TermMonths-$A217+1,1),-R217),IF(U216=0,PMT(S217/DayCount,MAX(TermMonths-$A217+1,1),-R217),U216))))))</f>
        <v/>
      </c>
      <c r="V217" s="32">
        <f>IF(OR(R217&lt;=0,$A217&lt;&gt;J6,J6=0),0,MIN(MAX(0,K6-L6*R217),MAX(0,R217-(U217-T217))))</f>
        <v/>
      </c>
      <c r="W217" s="32">
        <f>IF(R217&lt;=0,0,MIN(R217,(U217-T217)+V217))</f>
        <v/>
      </c>
      <c r="X217" s="32">
        <f>IF(R217&lt;=0,0,MAX(0,R217-W217))</f>
        <v/>
      </c>
      <c r="Y217" s="32">
        <f>IF(OR($A217&gt;TermMonths,C7&lt;&gt;"Y"),0,AE216)</f>
        <v/>
      </c>
      <c r="Z217" s="31">
        <f>IF(Y217&lt;=0,0,IF($A217&lt;=E7,D7,F7))</f>
        <v/>
      </c>
      <c r="AA217" s="32">
        <f>IF(Y217&lt;=0,0,Y217*Z217/DayCount)</f>
        <v/>
      </c>
      <c r="AB217" s="32">
        <f>IF(Y217&lt;=0,0,MIN(Y217+AA217,IF(G7="InterestOnly",AA217,IF(G7="FixedAmount",IF($A217&lt;=E7,H7,I7),IF(OR($A217=1,$A217=E7+1),PMT(Z217/DayCount,MAX(TermMonths-$A217+1,1),-Y217),IF(AB216=0,PMT(Z217/DayCount,MAX(TermMonths-$A217+1,1),-Y217),AB216))))))</f>
        <v/>
      </c>
      <c r="AC217" s="32">
        <f>IF(OR(Y217&lt;=0,$A217&lt;&gt;J7,J7=0),0,MIN(MAX(0,K7-L7*Y217),MAX(0,Y217-(AB217-AA217))))</f>
        <v/>
      </c>
      <c r="AD217" s="32">
        <f>IF(Y217&lt;=0,0,MIN(Y217,(AB217-AA217)+AC217))</f>
        <v/>
      </c>
      <c r="AE217" s="32">
        <f>IF(Y217&lt;=0,0,MAX(0,Y217-AD217))</f>
        <v/>
      </c>
      <c r="AF217" s="32">
        <f>IF(OR($A217&gt;TermMonths,C8&lt;&gt;"Y"),0,AL216)</f>
        <v/>
      </c>
      <c r="AG217" s="31">
        <f>IF(AF217&lt;=0,0,IF($A217&lt;=E8,D8,F8))</f>
        <v/>
      </c>
      <c r="AH217" s="32">
        <f>IF(AF217&lt;=0,0,AF217*AG217/DayCount)</f>
        <v/>
      </c>
      <c r="AI217" s="32">
        <f>IF(AF217&lt;=0,0,MIN(AF217+AH217,IF(G8="InterestOnly",AH217,IF(G8="FixedAmount",IF($A217&lt;=E8,H8,I8),IF(OR($A217=1,$A217=E8+1),PMT(AG217/DayCount,MAX(TermMonths-$A217+1,1),-AF217),IF(AI216=0,PMT(AG217/DayCount,MAX(TermMonths-$A217+1,1),-AF217),AI216))))))</f>
        <v/>
      </c>
      <c r="AJ217" s="32">
        <f>IF(OR(AF217&lt;=0,$A217&lt;&gt;J8,J8=0),0,MIN(MAX(0,K8-L8*AF217),MAX(0,AF217-(AI217-AH217))))</f>
        <v/>
      </c>
      <c r="AK217" s="32">
        <f>IF(AF217&lt;=0,0,MIN(AF217,(AI217-AH217)+AJ217))</f>
        <v/>
      </c>
      <c r="AL217" s="32">
        <f>IF(AF217&lt;=0,0,MAX(0,AF217-AK217))</f>
        <v/>
      </c>
      <c r="AM217" s="32">
        <f>IF(OR($A217&gt;TermMonths,C9&lt;&gt;"Y"),0,AS216)</f>
        <v/>
      </c>
      <c r="AN217" s="31">
        <f>IF(AM217&lt;=0,0,IF($A217&lt;=E9,D9,F9))</f>
        <v/>
      </c>
      <c r="AO217" s="32">
        <f>IF(AM217&lt;=0,0,AM217*AN217/DayCount)</f>
        <v/>
      </c>
      <c r="AP217" s="32">
        <f>IF(AM217&lt;=0,0,MIN(AM217+AO217,IF(G9="InterestOnly",AO217,IF(G9="FixedAmount",IF($A217&lt;=E9,H9,I9),IF(OR($A217=1,$A217=E9+1),PMT(AN217/DayCount,MAX(TermMonths-$A217+1,1),-AM217),IF(AP216=0,PMT(AN217/DayCount,MAX(TermMonths-$A217+1,1),-AM217),AP216))))))</f>
        <v/>
      </c>
      <c r="AQ217" s="32">
        <f>IF(OR(AM217&lt;=0,$A217&lt;&gt;J9,J9=0),0,MIN(MAX(0,K9-L9*AM217),MAX(0,AM217-(AP217-AO217))))</f>
        <v/>
      </c>
      <c r="AR217" s="32">
        <f>IF(AM217&lt;=0,0,MIN(AM217,(AP217-AO217)+AQ217))</f>
        <v/>
      </c>
      <c r="AS217" s="32">
        <f>IF(AM217&lt;=0,0,MAX(0,AM217-AR217))</f>
        <v/>
      </c>
    </row>
    <row r="218">
      <c r="A218" s="33" t="n">
        <v>205</v>
      </c>
      <c r="B218" s="34">
        <f>IF(A218&gt;TermMonths,"",EDATE(StartDate,A218-1))</f>
        <v/>
      </c>
      <c r="C218" s="33">
        <f>IF(B218="","",YEAR(B218))</f>
        <v/>
      </c>
      <c r="D218" s="32">
        <f>IF(OR($A218&gt;TermMonths,C4&lt;&gt;"Y"),0,J217)</f>
        <v/>
      </c>
      <c r="E218" s="31">
        <f>IF(D218&lt;=0,0,IF($A218&lt;=E4,D4,F4))</f>
        <v/>
      </c>
      <c r="F218" s="32">
        <f>IF(D218&lt;=0,0,D218*E218/DayCount)</f>
        <v/>
      </c>
      <c r="G218" s="32">
        <f>IF(D218&lt;=0,0,MIN(D218+F218,IF(G4="InterestOnly",F218,IF(G4="FixedAmount",IF($A218&lt;=E4,H4,I4),IF(OR($A218=1,$A218=E4+1),PMT(E218/DayCount,MAX(TermMonths-$A218+1,1),-D218),IF(G217=0,PMT(E218/DayCount,MAX(TermMonths-$A218+1,1),-D218),G217))))))</f>
        <v/>
      </c>
      <c r="H218" s="32">
        <f>IF(OR(D218&lt;=0,$A218&lt;&gt;J4,J4=0),0,MIN(MAX(0,K4-L4*D218),MAX(0,D218-(G218-F218))))</f>
        <v/>
      </c>
      <c r="I218" s="32">
        <f>IF(D218&lt;=0,0,MIN(D218,(G218-F218)+H218))</f>
        <v/>
      </c>
      <c r="J218" s="32">
        <f>IF(D218&lt;=0,0,MAX(0,D218-I218))</f>
        <v/>
      </c>
      <c r="K218" s="32">
        <f>IF(OR($A218&gt;TermMonths,C5&lt;&gt;"Y"),0,Q217)</f>
        <v/>
      </c>
      <c r="L218" s="31">
        <f>IF(K218&lt;=0,0,IF($A218&lt;=E5,D5,F5))</f>
        <v/>
      </c>
      <c r="M218" s="32">
        <f>IF(K218&lt;=0,0,K218*L218/DayCount)</f>
        <v/>
      </c>
      <c r="N218" s="32">
        <f>IF(K218&lt;=0,0,MIN(K218+M218,IF(G5="InterestOnly",M218,IF(G5="FixedAmount",IF($A218&lt;=E5,H5,I5),IF(OR($A218=1,$A218=E5+1),PMT(L218/DayCount,MAX(TermMonths-$A218+1,1),-K218),IF(N217=0,PMT(L218/DayCount,MAX(TermMonths-$A218+1,1),-K218),N217))))))</f>
        <v/>
      </c>
      <c r="O218" s="32">
        <f>IF(OR(K218&lt;=0,$A218&lt;&gt;J5,J5=0),0,MIN(MAX(0,K5-L5*K218),MAX(0,K218-(N218-M218))))</f>
        <v/>
      </c>
      <c r="P218" s="32">
        <f>IF(K218&lt;=0,0,MIN(K218,(N218-M218)+O218))</f>
        <v/>
      </c>
      <c r="Q218" s="32">
        <f>IF(K218&lt;=0,0,MAX(0,K218-P218))</f>
        <v/>
      </c>
      <c r="R218" s="32">
        <f>IF(OR($A218&gt;TermMonths,C6&lt;&gt;"Y"),0,X217)</f>
        <v/>
      </c>
      <c r="S218" s="31">
        <f>IF(R218&lt;=0,0,IF($A218&lt;=E6,D6,F6))</f>
        <v/>
      </c>
      <c r="T218" s="32">
        <f>IF(R218&lt;=0,0,R218*S218/DayCount)</f>
        <v/>
      </c>
      <c r="U218" s="32">
        <f>IF(R218&lt;=0,0,MIN(R218+T218,IF(G6="InterestOnly",T218,IF(G6="FixedAmount",IF($A218&lt;=E6,H6,I6),IF(OR($A218=1,$A218=E6+1),PMT(S218/DayCount,MAX(TermMonths-$A218+1,1),-R218),IF(U217=0,PMT(S218/DayCount,MAX(TermMonths-$A218+1,1),-R218),U217))))))</f>
        <v/>
      </c>
      <c r="V218" s="32">
        <f>IF(OR(R218&lt;=0,$A218&lt;&gt;J6,J6=0),0,MIN(MAX(0,K6-L6*R218),MAX(0,R218-(U218-T218))))</f>
        <v/>
      </c>
      <c r="W218" s="32">
        <f>IF(R218&lt;=0,0,MIN(R218,(U218-T218)+V218))</f>
        <v/>
      </c>
      <c r="X218" s="32">
        <f>IF(R218&lt;=0,0,MAX(0,R218-W218))</f>
        <v/>
      </c>
      <c r="Y218" s="32">
        <f>IF(OR($A218&gt;TermMonths,C7&lt;&gt;"Y"),0,AE217)</f>
        <v/>
      </c>
      <c r="Z218" s="31">
        <f>IF(Y218&lt;=0,0,IF($A218&lt;=E7,D7,F7))</f>
        <v/>
      </c>
      <c r="AA218" s="32">
        <f>IF(Y218&lt;=0,0,Y218*Z218/DayCount)</f>
        <v/>
      </c>
      <c r="AB218" s="32">
        <f>IF(Y218&lt;=0,0,MIN(Y218+AA218,IF(G7="InterestOnly",AA218,IF(G7="FixedAmount",IF($A218&lt;=E7,H7,I7),IF(OR($A218=1,$A218=E7+1),PMT(Z218/DayCount,MAX(TermMonths-$A218+1,1),-Y218),IF(AB217=0,PMT(Z218/DayCount,MAX(TermMonths-$A218+1,1),-Y218),AB217))))))</f>
        <v/>
      </c>
      <c r="AC218" s="32">
        <f>IF(OR(Y218&lt;=0,$A218&lt;&gt;J7,J7=0),0,MIN(MAX(0,K7-L7*Y218),MAX(0,Y218-(AB218-AA218))))</f>
        <v/>
      </c>
      <c r="AD218" s="32">
        <f>IF(Y218&lt;=0,0,MIN(Y218,(AB218-AA218)+AC218))</f>
        <v/>
      </c>
      <c r="AE218" s="32">
        <f>IF(Y218&lt;=0,0,MAX(0,Y218-AD218))</f>
        <v/>
      </c>
      <c r="AF218" s="32">
        <f>IF(OR($A218&gt;TermMonths,C8&lt;&gt;"Y"),0,AL217)</f>
        <v/>
      </c>
      <c r="AG218" s="31">
        <f>IF(AF218&lt;=0,0,IF($A218&lt;=E8,D8,F8))</f>
        <v/>
      </c>
      <c r="AH218" s="32">
        <f>IF(AF218&lt;=0,0,AF218*AG218/DayCount)</f>
        <v/>
      </c>
      <c r="AI218" s="32">
        <f>IF(AF218&lt;=0,0,MIN(AF218+AH218,IF(G8="InterestOnly",AH218,IF(G8="FixedAmount",IF($A218&lt;=E8,H8,I8),IF(OR($A218=1,$A218=E8+1),PMT(AG218/DayCount,MAX(TermMonths-$A218+1,1),-AF218),IF(AI217=0,PMT(AG218/DayCount,MAX(TermMonths-$A218+1,1),-AF218),AI217))))))</f>
        <v/>
      </c>
      <c r="AJ218" s="32">
        <f>IF(OR(AF218&lt;=0,$A218&lt;&gt;J8,J8=0),0,MIN(MAX(0,K8-L8*AF218),MAX(0,AF218-(AI218-AH218))))</f>
        <v/>
      </c>
      <c r="AK218" s="32">
        <f>IF(AF218&lt;=0,0,MIN(AF218,(AI218-AH218)+AJ218))</f>
        <v/>
      </c>
      <c r="AL218" s="32">
        <f>IF(AF218&lt;=0,0,MAX(0,AF218-AK218))</f>
        <v/>
      </c>
      <c r="AM218" s="32">
        <f>IF(OR($A218&gt;TermMonths,C9&lt;&gt;"Y"),0,AS217)</f>
        <v/>
      </c>
      <c r="AN218" s="31">
        <f>IF(AM218&lt;=0,0,IF($A218&lt;=E9,D9,F9))</f>
        <v/>
      </c>
      <c r="AO218" s="32">
        <f>IF(AM218&lt;=0,0,AM218*AN218/DayCount)</f>
        <v/>
      </c>
      <c r="AP218" s="32">
        <f>IF(AM218&lt;=0,0,MIN(AM218+AO218,IF(G9="InterestOnly",AO218,IF(G9="FixedAmount",IF($A218&lt;=E9,H9,I9),IF(OR($A218=1,$A218=E9+1),PMT(AN218/DayCount,MAX(TermMonths-$A218+1,1),-AM218),IF(AP217=0,PMT(AN218/DayCount,MAX(TermMonths-$A218+1,1),-AM218),AP217))))))</f>
        <v/>
      </c>
      <c r="AQ218" s="32">
        <f>IF(OR(AM218&lt;=0,$A218&lt;&gt;J9,J9=0),0,MIN(MAX(0,K9-L9*AM218),MAX(0,AM218-(AP218-AO218))))</f>
        <v/>
      </c>
      <c r="AR218" s="32">
        <f>IF(AM218&lt;=0,0,MIN(AM218,(AP218-AO218)+AQ218))</f>
        <v/>
      </c>
      <c r="AS218" s="32">
        <f>IF(AM218&lt;=0,0,MAX(0,AM218-AR218))</f>
        <v/>
      </c>
    </row>
    <row r="219">
      <c r="A219" s="33" t="n">
        <v>206</v>
      </c>
      <c r="B219" s="34">
        <f>IF(A219&gt;TermMonths,"",EDATE(StartDate,A219-1))</f>
        <v/>
      </c>
      <c r="C219" s="33">
        <f>IF(B219="","",YEAR(B219))</f>
        <v/>
      </c>
      <c r="D219" s="32">
        <f>IF(OR($A219&gt;TermMonths,C4&lt;&gt;"Y"),0,J218)</f>
        <v/>
      </c>
      <c r="E219" s="31">
        <f>IF(D219&lt;=0,0,IF($A219&lt;=E4,D4,F4))</f>
        <v/>
      </c>
      <c r="F219" s="32">
        <f>IF(D219&lt;=0,0,D219*E219/DayCount)</f>
        <v/>
      </c>
      <c r="G219" s="32">
        <f>IF(D219&lt;=0,0,MIN(D219+F219,IF(G4="InterestOnly",F219,IF(G4="FixedAmount",IF($A219&lt;=E4,H4,I4),IF(OR($A219=1,$A219=E4+1),PMT(E219/DayCount,MAX(TermMonths-$A219+1,1),-D219),IF(G218=0,PMT(E219/DayCount,MAX(TermMonths-$A219+1,1),-D219),G218))))))</f>
        <v/>
      </c>
      <c r="H219" s="32">
        <f>IF(OR(D219&lt;=0,$A219&lt;&gt;J4,J4=0),0,MIN(MAX(0,K4-L4*D219),MAX(0,D219-(G219-F219))))</f>
        <v/>
      </c>
      <c r="I219" s="32">
        <f>IF(D219&lt;=0,0,MIN(D219,(G219-F219)+H219))</f>
        <v/>
      </c>
      <c r="J219" s="32">
        <f>IF(D219&lt;=0,0,MAX(0,D219-I219))</f>
        <v/>
      </c>
      <c r="K219" s="32">
        <f>IF(OR($A219&gt;TermMonths,C5&lt;&gt;"Y"),0,Q218)</f>
        <v/>
      </c>
      <c r="L219" s="31">
        <f>IF(K219&lt;=0,0,IF($A219&lt;=E5,D5,F5))</f>
        <v/>
      </c>
      <c r="M219" s="32">
        <f>IF(K219&lt;=0,0,K219*L219/DayCount)</f>
        <v/>
      </c>
      <c r="N219" s="32">
        <f>IF(K219&lt;=0,0,MIN(K219+M219,IF(G5="InterestOnly",M219,IF(G5="FixedAmount",IF($A219&lt;=E5,H5,I5),IF(OR($A219=1,$A219=E5+1),PMT(L219/DayCount,MAX(TermMonths-$A219+1,1),-K219),IF(N218=0,PMT(L219/DayCount,MAX(TermMonths-$A219+1,1),-K219),N218))))))</f>
        <v/>
      </c>
      <c r="O219" s="32">
        <f>IF(OR(K219&lt;=0,$A219&lt;&gt;J5,J5=0),0,MIN(MAX(0,K5-L5*K219),MAX(0,K219-(N219-M219))))</f>
        <v/>
      </c>
      <c r="P219" s="32">
        <f>IF(K219&lt;=0,0,MIN(K219,(N219-M219)+O219))</f>
        <v/>
      </c>
      <c r="Q219" s="32">
        <f>IF(K219&lt;=0,0,MAX(0,K219-P219))</f>
        <v/>
      </c>
      <c r="R219" s="32">
        <f>IF(OR($A219&gt;TermMonths,C6&lt;&gt;"Y"),0,X218)</f>
        <v/>
      </c>
      <c r="S219" s="31">
        <f>IF(R219&lt;=0,0,IF($A219&lt;=E6,D6,F6))</f>
        <v/>
      </c>
      <c r="T219" s="32">
        <f>IF(R219&lt;=0,0,R219*S219/DayCount)</f>
        <v/>
      </c>
      <c r="U219" s="32">
        <f>IF(R219&lt;=0,0,MIN(R219+T219,IF(G6="InterestOnly",T219,IF(G6="FixedAmount",IF($A219&lt;=E6,H6,I6),IF(OR($A219=1,$A219=E6+1),PMT(S219/DayCount,MAX(TermMonths-$A219+1,1),-R219),IF(U218=0,PMT(S219/DayCount,MAX(TermMonths-$A219+1,1),-R219),U218))))))</f>
        <v/>
      </c>
      <c r="V219" s="32">
        <f>IF(OR(R219&lt;=0,$A219&lt;&gt;J6,J6=0),0,MIN(MAX(0,K6-L6*R219),MAX(0,R219-(U219-T219))))</f>
        <v/>
      </c>
      <c r="W219" s="32">
        <f>IF(R219&lt;=0,0,MIN(R219,(U219-T219)+V219))</f>
        <v/>
      </c>
      <c r="X219" s="32">
        <f>IF(R219&lt;=0,0,MAX(0,R219-W219))</f>
        <v/>
      </c>
      <c r="Y219" s="32">
        <f>IF(OR($A219&gt;TermMonths,C7&lt;&gt;"Y"),0,AE218)</f>
        <v/>
      </c>
      <c r="Z219" s="31">
        <f>IF(Y219&lt;=0,0,IF($A219&lt;=E7,D7,F7))</f>
        <v/>
      </c>
      <c r="AA219" s="32">
        <f>IF(Y219&lt;=0,0,Y219*Z219/DayCount)</f>
        <v/>
      </c>
      <c r="AB219" s="32">
        <f>IF(Y219&lt;=0,0,MIN(Y219+AA219,IF(G7="InterestOnly",AA219,IF(G7="FixedAmount",IF($A219&lt;=E7,H7,I7),IF(OR($A219=1,$A219=E7+1),PMT(Z219/DayCount,MAX(TermMonths-$A219+1,1),-Y219),IF(AB218=0,PMT(Z219/DayCount,MAX(TermMonths-$A219+1,1),-Y219),AB218))))))</f>
        <v/>
      </c>
      <c r="AC219" s="32">
        <f>IF(OR(Y219&lt;=0,$A219&lt;&gt;J7,J7=0),0,MIN(MAX(0,K7-L7*Y219),MAX(0,Y219-(AB219-AA219))))</f>
        <v/>
      </c>
      <c r="AD219" s="32">
        <f>IF(Y219&lt;=0,0,MIN(Y219,(AB219-AA219)+AC219))</f>
        <v/>
      </c>
      <c r="AE219" s="32">
        <f>IF(Y219&lt;=0,0,MAX(0,Y219-AD219))</f>
        <v/>
      </c>
      <c r="AF219" s="32">
        <f>IF(OR($A219&gt;TermMonths,C8&lt;&gt;"Y"),0,AL218)</f>
        <v/>
      </c>
      <c r="AG219" s="31">
        <f>IF(AF219&lt;=0,0,IF($A219&lt;=E8,D8,F8))</f>
        <v/>
      </c>
      <c r="AH219" s="32">
        <f>IF(AF219&lt;=0,0,AF219*AG219/DayCount)</f>
        <v/>
      </c>
      <c r="AI219" s="32">
        <f>IF(AF219&lt;=0,0,MIN(AF219+AH219,IF(G8="InterestOnly",AH219,IF(G8="FixedAmount",IF($A219&lt;=E8,H8,I8),IF(OR($A219=1,$A219=E8+1),PMT(AG219/DayCount,MAX(TermMonths-$A219+1,1),-AF219),IF(AI218=0,PMT(AG219/DayCount,MAX(TermMonths-$A219+1,1),-AF219),AI218))))))</f>
        <v/>
      </c>
      <c r="AJ219" s="32">
        <f>IF(OR(AF219&lt;=0,$A219&lt;&gt;J8,J8=0),0,MIN(MAX(0,K8-L8*AF219),MAX(0,AF219-(AI219-AH219))))</f>
        <v/>
      </c>
      <c r="AK219" s="32">
        <f>IF(AF219&lt;=0,0,MIN(AF219,(AI219-AH219)+AJ219))</f>
        <v/>
      </c>
      <c r="AL219" s="32">
        <f>IF(AF219&lt;=0,0,MAX(0,AF219-AK219))</f>
        <v/>
      </c>
      <c r="AM219" s="32">
        <f>IF(OR($A219&gt;TermMonths,C9&lt;&gt;"Y"),0,AS218)</f>
        <v/>
      </c>
      <c r="AN219" s="31">
        <f>IF(AM219&lt;=0,0,IF($A219&lt;=E9,D9,F9))</f>
        <v/>
      </c>
      <c r="AO219" s="32">
        <f>IF(AM219&lt;=0,0,AM219*AN219/DayCount)</f>
        <v/>
      </c>
      <c r="AP219" s="32">
        <f>IF(AM219&lt;=0,0,MIN(AM219+AO219,IF(G9="InterestOnly",AO219,IF(G9="FixedAmount",IF($A219&lt;=E9,H9,I9),IF(OR($A219=1,$A219=E9+1),PMT(AN219/DayCount,MAX(TermMonths-$A219+1,1),-AM219),IF(AP218=0,PMT(AN219/DayCount,MAX(TermMonths-$A219+1,1),-AM219),AP218))))))</f>
        <v/>
      </c>
      <c r="AQ219" s="32">
        <f>IF(OR(AM219&lt;=0,$A219&lt;&gt;J9,J9=0),0,MIN(MAX(0,K9-L9*AM219),MAX(0,AM219-(AP219-AO219))))</f>
        <v/>
      </c>
      <c r="AR219" s="32">
        <f>IF(AM219&lt;=0,0,MIN(AM219,(AP219-AO219)+AQ219))</f>
        <v/>
      </c>
      <c r="AS219" s="32">
        <f>IF(AM219&lt;=0,0,MAX(0,AM219-AR219))</f>
        <v/>
      </c>
    </row>
    <row r="220">
      <c r="A220" s="33" t="n">
        <v>207</v>
      </c>
      <c r="B220" s="34">
        <f>IF(A220&gt;TermMonths,"",EDATE(StartDate,A220-1))</f>
        <v/>
      </c>
      <c r="C220" s="33">
        <f>IF(B220="","",YEAR(B220))</f>
        <v/>
      </c>
      <c r="D220" s="32">
        <f>IF(OR($A220&gt;TermMonths,C4&lt;&gt;"Y"),0,J219)</f>
        <v/>
      </c>
      <c r="E220" s="31">
        <f>IF(D220&lt;=0,0,IF($A220&lt;=E4,D4,F4))</f>
        <v/>
      </c>
      <c r="F220" s="32">
        <f>IF(D220&lt;=0,0,D220*E220/DayCount)</f>
        <v/>
      </c>
      <c r="G220" s="32">
        <f>IF(D220&lt;=0,0,MIN(D220+F220,IF(G4="InterestOnly",F220,IF(G4="FixedAmount",IF($A220&lt;=E4,H4,I4),IF(OR($A220=1,$A220=E4+1),PMT(E220/DayCount,MAX(TermMonths-$A220+1,1),-D220),IF(G219=0,PMT(E220/DayCount,MAX(TermMonths-$A220+1,1),-D220),G219))))))</f>
        <v/>
      </c>
      <c r="H220" s="32">
        <f>IF(OR(D220&lt;=0,$A220&lt;&gt;J4,J4=0),0,MIN(MAX(0,K4-L4*D220),MAX(0,D220-(G220-F220))))</f>
        <v/>
      </c>
      <c r="I220" s="32">
        <f>IF(D220&lt;=0,0,MIN(D220,(G220-F220)+H220))</f>
        <v/>
      </c>
      <c r="J220" s="32">
        <f>IF(D220&lt;=0,0,MAX(0,D220-I220))</f>
        <v/>
      </c>
      <c r="K220" s="32">
        <f>IF(OR($A220&gt;TermMonths,C5&lt;&gt;"Y"),0,Q219)</f>
        <v/>
      </c>
      <c r="L220" s="31">
        <f>IF(K220&lt;=0,0,IF($A220&lt;=E5,D5,F5))</f>
        <v/>
      </c>
      <c r="M220" s="32">
        <f>IF(K220&lt;=0,0,K220*L220/DayCount)</f>
        <v/>
      </c>
      <c r="N220" s="32">
        <f>IF(K220&lt;=0,0,MIN(K220+M220,IF(G5="InterestOnly",M220,IF(G5="FixedAmount",IF($A220&lt;=E5,H5,I5),IF(OR($A220=1,$A220=E5+1),PMT(L220/DayCount,MAX(TermMonths-$A220+1,1),-K220),IF(N219=0,PMT(L220/DayCount,MAX(TermMonths-$A220+1,1),-K220),N219))))))</f>
        <v/>
      </c>
      <c r="O220" s="32">
        <f>IF(OR(K220&lt;=0,$A220&lt;&gt;J5,J5=0),0,MIN(MAX(0,K5-L5*K220),MAX(0,K220-(N220-M220))))</f>
        <v/>
      </c>
      <c r="P220" s="32">
        <f>IF(K220&lt;=0,0,MIN(K220,(N220-M220)+O220))</f>
        <v/>
      </c>
      <c r="Q220" s="32">
        <f>IF(K220&lt;=0,0,MAX(0,K220-P220))</f>
        <v/>
      </c>
      <c r="R220" s="32">
        <f>IF(OR($A220&gt;TermMonths,C6&lt;&gt;"Y"),0,X219)</f>
        <v/>
      </c>
      <c r="S220" s="31">
        <f>IF(R220&lt;=0,0,IF($A220&lt;=E6,D6,F6))</f>
        <v/>
      </c>
      <c r="T220" s="32">
        <f>IF(R220&lt;=0,0,R220*S220/DayCount)</f>
        <v/>
      </c>
      <c r="U220" s="32">
        <f>IF(R220&lt;=0,0,MIN(R220+T220,IF(G6="InterestOnly",T220,IF(G6="FixedAmount",IF($A220&lt;=E6,H6,I6),IF(OR($A220=1,$A220=E6+1),PMT(S220/DayCount,MAX(TermMonths-$A220+1,1),-R220),IF(U219=0,PMT(S220/DayCount,MAX(TermMonths-$A220+1,1),-R220),U219))))))</f>
        <v/>
      </c>
      <c r="V220" s="32">
        <f>IF(OR(R220&lt;=0,$A220&lt;&gt;J6,J6=0),0,MIN(MAX(0,K6-L6*R220),MAX(0,R220-(U220-T220))))</f>
        <v/>
      </c>
      <c r="W220" s="32">
        <f>IF(R220&lt;=0,0,MIN(R220,(U220-T220)+V220))</f>
        <v/>
      </c>
      <c r="X220" s="32">
        <f>IF(R220&lt;=0,0,MAX(0,R220-W220))</f>
        <v/>
      </c>
      <c r="Y220" s="32">
        <f>IF(OR($A220&gt;TermMonths,C7&lt;&gt;"Y"),0,AE219)</f>
        <v/>
      </c>
      <c r="Z220" s="31">
        <f>IF(Y220&lt;=0,0,IF($A220&lt;=E7,D7,F7))</f>
        <v/>
      </c>
      <c r="AA220" s="32">
        <f>IF(Y220&lt;=0,0,Y220*Z220/DayCount)</f>
        <v/>
      </c>
      <c r="AB220" s="32">
        <f>IF(Y220&lt;=0,0,MIN(Y220+AA220,IF(G7="InterestOnly",AA220,IF(G7="FixedAmount",IF($A220&lt;=E7,H7,I7),IF(OR($A220=1,$A220=E7+1),PMT(Z220/DayCount,MAX(TermMonths-$A220+1,1),-Y220),IF(AB219=0,PMT(Z220/DayCount,MAX(TermMonths-$A220+1,1),-Y220),AB219))))))</f>
        <v/>
      </c>
      <c r="AC220" s="32">
        <f>IF(OR(Y220&lt;=0,$A220&lt;&gt;J7,J7=0),0,MIN(MAX(0,K7-L7*Y220),MAX(0,Y220-(AB220-AA220))))</f>
        <v/>
      </c>
      <c r="AD220" s="32">
        <f>IF(Y220&lt;=0,0,MIN(Y220,(AB220-AA220)+AC220))</f>
        <v/>
      </c>
      <c r="AE220" s="32">
        <f>IF(Y220&lt;=0,0,MAX(0,Y220-AD220))</f>
        <v/>
      </c>
      <c r="AF220" s="32">
        <f>IF(OR($A220&gt;TermMonths,C8&lt;&gt;"Y"),0,AL219)</f>
        <v/>
      </c>
      <c r="AG220" s="31">
        <f>IF(AF220&lt;=0,0,IF($A220&lt;=E8,D8,F8))</f>
        <v/>
      </c>
      <c r="AH220" s="32">
        <f>IF(AF220&lt;=0,0,AF220*AG220/DayCount)</f>
        <v/>
      </c>
      <c r="AI220" s="32">
        <f>IF(AF220&lt;=0,0,MIN(AF220+AH220,IF(G8="InterestOnly",AH220,IF(G8="FixedAmount",IF($A220&lt;=E8,H8,I8),IF(OR($A220=1,$A220=E8+1),PMT(AG220/DayCount,MAX(TermMonths-$A220+1,1),-AF220),IF(AI219=0,PMT(AG220/DayCount,MAX(TermMonths-$A220+1,1),-AF220),AI219))))))</f>
        <v/>
      </c>
      <c r="AJ220" s="32">
        <f>IF(OR(AF220&lt;=0,$A220&lt;&gt;J8,J8=0),0,MIN(MAX(0,K8-L8*AF220),MAX(0,AF220-(AI220-AH220))))</f>
        <v/>
      </c>
      <c r="AK220" s="32">
        <f>IF(AF220&lt;=0,0,MIN(AF220,(AI220-AH220)+AJ220))</f>
        <v/>
      </c>
      <c r="AL220" s="32">
        <f>IF(AF220&lt;=0,0,MAX(0,AF220-AK220))</f>
        <v/>
      </c>
      <c r="AM220" s="32">
        <f>IF(OR($A220&gt;TermMonths,C9&lt;&gt;"Y"),0,AS219)</f>
        <v/>
      </c>
      <c r="AN220" s="31">
        <f>IF(AM220&lt;=0,0,IF($A220&lt;=E9,D9,F9))</f>
        <v/>
      </c>
      <c r="AO220" s="32">
        <f>IF(AM220&lt;=0,0,AM220*AN220/DayCount)</f>
        <v/>
      </c>
      <c r="AP220" s="32">
        <f>IF(AM220&lt;=0,0,MIN(AM220+AO220,IF(G9="InterestOnly",AO220,IF(G9="FixedAmount",IF($A220&lt;=E9,H9,I9),IF(OR($A220=1,$A220=E9+1),PMT(AN220/DayCount,MAX(TermMonths-$A220+1,1),-AM220),IF(AP219=0,PMT(AN220/DayCount,MAX(TermMonths-$A220+1,1),-AM220),AP219))))))</f>
        <v/>
      </c>
      <c r="AQ220" s="32">
        <f>IF(OR(AM220&lt;=0,$A220&lt;&gt;J9,J9=0),0,MIN(MAX(0,K9-L9*AM220),MAX(0,AM220-(AP220-AO220))))</f>
        <v/>
      </c>
      <c r="AR220" s="32">
        <f>IF(AM220&lt;=0,0,MIN(AM220,(AP220-AO220)+AQ220))</f>
        <v/>
      </c>
      <c r="AS220" s="32">
        <f>IF(AM220&lt;=0,0,MAX(0,AM220-AR220))</f>
        <v/>
      </c>
    </row>
    <row r="221">
      <c r="A221" s="33" t="n">
        <v>208</v>
      </c>
      <c r="B221" s="34">
        <f>IF(A221&gt;TermMonths,"",EDATE(StartDate,A221-1))</f>
        <v/>
      </c>
      <c r="C221" s="33">
        <f>IF(B221="","",YEAR(B221))</f>
        <v/>
      </c>
      <c r="D221" s="32">
        <f>IF(OR($A221&gt;TermMonths,C4&lt;&gt;"Y"),0,J220)</f>
        <v/>
      </c>
      <c r="E221" s="31">
        <f>IF(D221&lt;=0,0,IF($A221&lt;=E4,D4,F4))</f>
        <v/>
      </c>
      <c r="F221" s="32">
        <f>IF(D221&lt;=0,0,D221*E221/DayCount)</f>
        <v/>
      </c>
      <c r="G221" s="32">
        <f>IF(D221&lt;=0,0,MIN(D221+F221,IF(G4="InterestOnly",F221,IF(G4="FixedAmount",IF($A221&lt;=E4,H4,I4),IF(OR($A221=1,$A221=E4+1),PMT(E221/DayCount,MAX(TermMonths-$A221+1,1),-D221),IF(G220=0,PMT(E221/DayCount,MAX(TermMonths-$A221+1,1),-D221),G220))))))</f>
        <v/>
      </c>
      <c r="H221" s="32">
        <f>IF(OR(D221&lt;=0,$A221&lt;&gt;J4,J4=0),0,MIN(MAX(0,K4-L4*D221),MAX(0,D221-(G221-F221))))</f>
        <v/>
      </c>
      <c r="I221" s="32">
        <f>IF(D221&lt;=0,0,MIN(D221,(G221-F221)+H221))</f>
        <v/>
      </c>
      <c r="J221" s="32">
        <f>IF(D221&lt;=0,0,MAX(0,D221-I221))</f>
        <v/>
      </c>
      <c r="K221" s="32">
        <f>IF(OR($A221&gt;TermMonths,C5&lt;&gt;"Y"),0,Q220)</f>
        <v/>
      </c>
      <c r="L221" s="31">
        <f>IF(K221&lt;=0,0,IF($A221&lt;=E5,D5,F5))</f>
        <v/>
      </c>
      <c r="M221" s="32">
        <f>IF(K221&lt;=0,0,K221*L221/DayCount)</f>
        <v/>
      </c>
      <c r="N221" s="32">
        <f>IF(K221&lt;=0,0,MIN(K221+M221,IF(G5="InterestOnly",M221,IF(G5="FixedAmount",IF($A221&lt;=E5,H5,I5),IF(OR($A221=1,$A221=E5+1),PMT(L221/DayCount,MAX(TermMonths-$A221+1,1),-K221),IF(N220=0,PMT(L221/DayCount,MAX(TermMonths-$A221+1,1),-K221),N220))))))</f>
        <v/>
      </c>
      <c r="O221" s="32">
        <f>IF(OR(K221&lt;=0,$A221&lt;&gt;J5,J5=0),0,MIN(MAX(0,K5-L5*K221),MAX(0,K221-(N221-M221))))</f>
        <v/>
      </c>
      <c r="P221" s="32">
        <f>IF(K221&lt;=0,0,MIN(K221,(N221-M221)+O221))</f>
        <v/>
      </c>
      <c r="Q221" s="32">
        <f>IF(K221&lt;=0,0,MAX(0,K221-P221))</f>
        <v/>
      </c>
      <c r="R221" s="32">
        <f>IF(OR($A221&gt;TermMonths,C6&lt;&gt;"Y"),0,X220)</f>
        <v/>
      </c>
      <c r="S221" s="31">
        <f>IF(R221&lt;=0,0,IF($A221&lt;=E6,D6,F6))</f>
        <v/>
      </c>
      <c r="T221" s="32">
        <f>IF(R221&lt;=0,0,R221*S221/DayCount)</f>
        <v/>
      </c>
      <c r="U221" s="32">
        <f>IF(R221&lt;=0,0,MIN(R221+T221,IF(G6="InterestOnly",T221,IF(G6="FixedAmount",IF($A221&lt;=E6,H6,I6),IF(OR($A221=1,$A221=E6+1),PMT(S221/DayCount,MAX(TermMonths-$A221+1,1),-R221),IF(U220=0,PMT(S221/DayCount,MAX(TermMonths-$A221+1,1),-R221),U220))))))</f>
        <v/>
      </c>
      <c r="V221" s="32">
        <f>IF(OR(R221&lt;=0,$A221&lt;&gt;J6,J6=0),0,MIN(MAX(0,K6-L6*R221),MAX(0,R221-(U221-T221))))</f>
        <v/>
      </c>
      <c r="W221" s="32">
        <f>IF(R221&lt;=0,0,MIN(R221,(U221-T221)+V221))</f>
        <v/>
      </c>
      <c r="X221" s="32">
        <f>IF(R221&lt;=0,0,MAX(0,R221-W221))</f>
        <v/>
      </c>
      <c r="Y221" s="32">
        <f>IF(OR($A221&gt;TermMonths,C7&lt;&gt;"Y"),0,AE220)</f>
        <v/>
      </c>
      <c r="Z221" s="31">
        <f>IF(Y221&lt;=0,0,IF($A221&lt;=E7,D7,F7))</f>
        <v/>
      </c>
      <c r="AA221" s="32">
        <f>IF(Y221&lt;=0,0,Y221*Z221/DayCount)</f>
        <v/>
      </c>
      <c r="AB221" s="32">
        <f>IF(Y221&lt;=0,0,MIN(Y221+AA221,IF(G7="InterestOnly",AA221,IF(G7="FixedAmount",IF($A221&lt;=E7,H7,I7),IF(OR($A221=1,$A221=E7+1),PMT(Z221/DayCount,MAX(TermMonths-$A221+1,1),-Y221),IF(AB220=0,PMT(Z221/DayCount,MAX(TermMonths-$A221+1,1),-Y221),AB220))))))</f>
        <v/>
      </c>
      <c r="AC221" s="32">
        <f>IF(OR(Y221&lt;=0,$A221&lt;&gt;J7,J7=0),0,MIN(MAX(0,K7-L7*Y221),MAX(0,Y221-(AB221-AA221))))</f>
        <v/>
      </c>
      <c r="AD221" s="32">
        <f>IF(Y221&lt;=0,0,MIN(Y221,(AB221-AA221)+AC221))</f>
        <v/>
      </c>
      <c r="AE221" s="32">
        <f>IF(Y221&lt;=0,0,MAX(0,Y221-AD221))</f>
        <v/>
      </c>
      <c r="AF221" s="32">
        <f>IF(OR($A221&gt;TermMonths,C8&lt;&gt;"Y"),0,AL220)</f>
        <v/>
      </c>
      <c r="AG221" s="31">
        <f>IF(AF221&lt;=0,0,IF($A221&lt;=E8,D8,F8))</f>
        <v/>
      </c>
      <c r="AH221" s="32">
        <f>IF(AF221&lt;=0,0,AF221*AG221/DayCount)</f>
        <v/>
      </c>
      <c r="AI221" s="32">
        <f>IF(AF221&lt;=0,0,MIN(AF221+AH221,IF(G8="InterestOnly",AH221,IF(G8="FixedAmount",IF($A221&lt;=E8,H8,I8),IF(OR($A221=1,$A221=E8+1),PMT(AG221/DayCount,MAX(TermMonths-$A221+1,1),-AF221),IF(AI220=0,PMT(AG221/DayCount,MAX(TermMonths-$A221+1,1),-AF221),AI220))))))</f>
        <v/>
      </c>
      <c r="AJ221" s="32">
        <f>IF(OR(AF221&lt;=0,$A221&lt;&gt;J8,J8=0),0,MIN(MAX(0,K8-L8*AF221),MAX(0,AF221-(AI221-AH221))))</f>
        <v/>
      </c>
      <c r="AK221" s="32">
        <f>IF(AF221&lt;=0,0,MIN(AF221,(AI221-AH221)+AJ221))</f>
        <v/>
      </c>
      <c r="AL221" s="32">
        <f>IF(AF221&lt;=0,0,MAX(0,AF221-AK221))</f>
        <v/>
      </c>
      <c r="AM221" s="32">
        <f>IF(OR($A221&gt;TermMonths,C9&lt;&gt;"Y"),0,AS220)</f>
        <v/>
      </c>
      <c r="AN221" s="31">
        <f>IF(AM221&lt;=0,0,IF($A221&lt;=E9,D9,F9))</f>
        <v/>
      </c>
      <c r="AO221" s="32">
        <f>IF(AM221&lt;=0,0,AM221*AN221/DayCount)</f>
        <v/>
      </c>
      <c r="AP221" s="32">
        <f>IF(AM221&lt;=0,0,MIN(AM221+AO221,IF(G9="InterestOnly",AO221,IF(G9="FixedAmount",IF($A221&lt;=E9,H9,I9),IF(OR($A221=1,$A221=E9+1),PMT(AN221/DayCount,MAX(TermMonths-$A221+1,1),-AM221),IF(AP220=0,PMT(AN221/DayCount,MAX(TermMonths-$A221+1,1),-AM221),AP220))))))</f>
        <v/>
      </c>
      <c r="AQ221" s="32">
        <f>IF(OR(AM221&lt;=0,$A221&lt;&gt;J9,J9=0),0,MIN(MAX(0,K9-L9*AM221),MAX(0,AM221-(AP221-AO221))))</f>
        <v/>
      </c>
      <c r="AR221" s="32">
        <f>IF(AM221&lt;=0,0,MIN(AM221,(AP221-AO221)+AQ221))</f>
        <v/>
      </c>
      <c r="AS221" s="32">
        <f>IF(AM221&lt;=0,0,MAX(0,AM221-AR221))</f>
        <v/>
      </c>
    </row>
    <row r="222">
      <c r="A222" s="33" t="n">
        <v>209</v>
      </c>
      <c r="B222" s="34">
        <f>IF(A222&gt;TermMonths,"",EDATE(StartDate,A222-1))</f>
        <v/>
      </c>
      <c r="C222" s="33">
        <f>IF(B222="","",YEAR(B222))</f>
        <v/>
      </c>
      <c r="D222" s="32">
        <f>IF(OR($A222&gt;TermMonths,C4&lt;&gt;"Y"),0,J221)</f>
        <v/>
      </c>
      <c r="E222" s="31">
        <f>IF(D222&lt;=0,0,IF($A222&lt;=E4,D4,F4))</f>
        <v/>
      </c>
      <c r="F222" s="32">
        <f>IF(D222&lt;=0,0,D222*E222/DayCount)</f>
        <v/>
      </c>
      <c r="G222" s="32">
        <f>IF(D222&lt;=0,0,MIN(D222+F222,IF(G4="InterestOnly",F222,IF(G4="FixedAmount",IF($A222&lt;=E4,H4,I4),IF(OR($A222=1,$A222=E4+1),PMT(E222/DayCount,MAX(TermMonths-$A222+1,1),-D222),IF(G221=0,PMT(E222/DayCount,MAX(TermMonths-$A222+1,1),-D222),G221))))))</f>
        <v/>
      </c>
      <c r="H222" s="32">
        <f>IF(OR(D222&lt;=0,$A222&lt;&gt;J4,J4=0),0,MIN(MAX(0,K4-L4*D222),MAX(0,D222-(G222-F222))))</f>
        <v/>
      </c>
      <c r="I222" s="32">
        <f>IF(D222&lt;=0,0,MIN(D222,(G222-F222)+H222))</f>
        <v/>
      </c>
      <c r="J222" s="32">
        <f>IF(D222&lt;=0,0,MAX(0,D222-I222))</f>
        <v/>
      </c>
      <c r="K222" s="32">
        <f>IF(OR($A222&gt;TermMonths,C5&lt;&gt;"Y"),0,Q221)</f>
        <v/>
      </c>
      <c r="L222" s="31">
        <f>IF(K222&lt;=0,0,IF($A222&lt;=E5,D5,F5))</f>
        <v/>
      </c>
      <c r="M222" s="32">
        <f>IF(K222&lt;=0,0,K222*L222/DayCount)</f>
        <v/>
      </c>
      <c r="N222" s="32">
        <f>IF(K222&lt;=0,0,MIN(K222+M222,IF(G5="InterestOnly",M222,IF(G5="FixedAmount",IF($A222&lt;=E5,H5,I5),IF(OR($A222=1,$A222=E5+1),PMT(L222/DayCount,MAX(TermMonths-$A222+1,1),-K222),IF(N221=0,PMT(L222/DayCount,MAX(TermMonths-$A222+1,1),-K222),N221))))))</f>
        <v/>
      </c>
      <c r="O222" s="32">
        <f>IF(OR(K222&lt;=0,$A222&lt;&gt;J5,J5=0),0,MIN(MAX(0,K5-L5*K222),MAX(0,K222-(N222-M222))))</f>
        <v/>
      </c>
      <c r="P222" s="32">
        <f>IF(K222&lt;=0,0,MIN(K222,(N222-M222)+O222))</f>
        <v/>
      </c>
      <c r="Q222" s="32">
        <f>IF(K222&lt;=0,0,MAX(0,K222-P222))</f>
        <v/>
      </c>
      <c r="R222" s="32">
        <f>IF(OR($A222&gt;TermMonths,C6&lt;&gt;"Y"),0,X221)</f>
        <v/>
      </c>
      <c r="S222" s="31">
        <f>IF(R222&lt;=0,0,IF($A222&lt;=E6,D6,F6))</f>
        <v/>
      </c>
      <c r="T222" s="32">
        <f>IF(R222&lt;=0,0,R222*S222/DayCount)</f>
        <v/>
      </c>
      <c r="U222" s="32">
        <f>IF(R222&lt;=0,0,MIN(R222+T222,IF(G6="InterestOnly",T222,IF(G6="FixedAmount",IF($A222&lt;=E6,H6,I6),IF(OR($A222=1,$A222=E6+1),PMT(S222/DayCount,MAX(TermMonths-$A222+1,1),-R222),IF(U221=0,PMT(S222/DayCount,MAX(TermMonths-$A222+1,1),-R222),U221))))))</f>
        <v/>
      </c>
      <c r="V222" s="32">
        <f>IF(OR(R222&lt;=0,$A222&lt;&gt;J6,J6=0),0,MIN(MAX(0,K6-L6*R222),MAX(0,R222-(U222-T222))))</f>
        <v/>
      </c>
      <c r="W222" s="32">
        <f>IF(R222&lt;=0,0,MIN(R222,(U222-T222)+V222))</f>
        <v/>
      </c>
      <c r="X222" s="32">
        <f>IF(R222&lt;=0,0,MAX(0,R222-W222))</f>
        <v/>
      </c>
      <c r="Y222" s="32">
        <f>IF(OR($A222&gt;TermMonths,C7&lt;&gt;"Y"),0,AE221)</f>
        <v/>
      </c>
      <c r="Z222" s="31">
        <f>IF(Y222&lt;=0,0,IF($A222&lt;=E7,D7,F7))</f>
        <v/>
      </c>
      <c r="AA222" s="32">
        <f>IF(Y222&lt;=0,0,Y222*Z222/DayCount)</f>
        <v/>
      </c>
      <c r="AB222" s="32">
        <f>IF(Y222&lt;=0,0,MIN(Y222+AA222,IF(G7="InterestOnly",AA222,IF(G7="FixedAmount",IF($A222&lt;=E7,H7,I7),IF(OR($A222=1,$A222=E7+1),PMT(Z222/DayCount,MAX(TermMonths-$A222+1,1),-Y222),IF(AB221=0,PMT(Z222/DayCount,MAX(TermMonths-$A222+1,1),-Y222),AB221))))))</f>
        <v/>
      </c>
      <c r="AC222" s="32">
        <f>IF(OR(Y222&lt;=0,$A222&lt;&gt;J7,J7=0),0,MIN(MAX(0,K7-L7*Y222),MAX(0,Y222-(AB222-AA222))))</f>
        <v/>
      </c>
      <c r="AD222" s="32">
        <f>IF(Y222&lt;=0,0,MIN(Y222,(AB222-AA222)+AC222))</f>
        <v/>
      </c>
      <c r="AE222" s="32">
        <f>IF(Y222&lt;=0,0,MAX(0,Y222-AD222))</f>
        <v/>
      </c>
      <c r="AF222" s="32">
        <f>IF(OR($A222&gt;TermMonths,C8&lt;&gt;"Y"),0,AL221)</f>
        <v/>
      </c>
      <c r="AG222" s="31">
        <f>IF(AF222&lt;=0,0,IF($A222&lt;=E8,D8,F8))</f>
        <v/>
      </c>
      <c r="AH222" s="32">
        <f>IF(AF222&lt;=0,0,AF222*AG222/DayCount)</f>
        <v/>
      </c>
      <c r="AI222" s="32">
        <f>IF(AF222&lt;=0,0,MIN(AF222+AH222,IF(G8="InterestOnly",AH222,IF(G8="FixedAmount",IF($A222&lt;=E8,H8,I8),IF(OR($A222=1,$A222=E8+1),PMT(AG222/DayCount,MAX(TermMonths-$A222+1,1),-AF222),IF(AI221=0,PMT(AG222/DayCount,MAX(TermMonths-$A222+1,1),-AF222),AI221))))))</f>
        <v/>
      </c>
      <c r="AJ222" s="32">
        <f>IF(OR(AF222&lt;=0,$A222&lt;&gt;J8,J8=0),0,MIN(MAX(0,K8-L8*AF222),MAX(0,AF222-(AI222-AH222))))</f>
        <v/>
      </c>
      <c r="AK222" s="32">
        <f>IF(AF222&lt;=0,0,MIN(AF222,(AI222-AH222)+AJ222))</f>
        <v/>
      </c>
      <c r="AL222" s="32">
        <f>IF(AF222&lt;=0,0,MAX(0,AF222-AK222))</f>
        <v/>
      </c>
      <c r="AM222" s="32">
        <f>IF(OR($A222&gt;TermMonths,C9&lt;&gt;"Y"),0,AS221)</f>
        <v/>
      </c>
      <c r="AN222" s="31">
        <f>IF(AM222&lt;=0,0,IF($A222&lt;=E9,D9,F9))</f>
        <v/>
      </c>
      <c r="AO222" s="32">
        <f>IF(AM222&lt;=0,0,AM222*AN222/DayCount)</f>
        <v/>
      </c>
      <c r="AP222" s="32">
        <f>IF(AM222&lt;=0,0,MIN(AM222+AO222,IF(G9="InterestOnly",AO222,IF(G9="FixedAmount",IF($A222&lt;=E9,H9,I9),IF(OR($A222=1,$A222=E9+1),PMT(AN222/DayCount,MAX(TermMonths-$A222+1,1),-AM222),IF(AP221=0,PMT(AN222/DayCount,MAX(TermMonths-$A222+1,1),-AM222),AP221))))))</f>
        <v/>
      </c>
      <c r="AQ222" s="32">
        <f>IF(OR(AM222&lt;=0,$A222&lt;&gt;J9,J9=0),0,MIN(MAX(0,K9-L9*AM222),MAX(0,AM222-(AP222-AO222))))</f>
        <v/>
      </c>
      <c r="AR222" s="32">
        <f>IF(AM222&lt;=0,0,MIN(AM222,(AP222-AO222)+AQ222))</f>
        <v/>
      </c>
      <c r="AS222" s="32">
        <f>IF(AM222&lt;=0,0,MAX(0,AM222-AR222))</f>
        <v/>
      </c>
    </row>
    <row r="223">
      <c r="A223" s="33" t="n">
        <v>210</v>
      </c>
      <c r="B223" s="34">
        <f>IF(A223&gt;TermMonths,"",EDATE(StartDate,A223-1))</f>
        <v/>
      </c>
      <c r="C223" s="33">
        <f>IF(B223="","",YEAR(B223))</f>
        <v/>
      </c>
      <c r="D223" s="32">
        <f>IF(OR($A223&gt;TermMonths,C4&lt;&gt;"Y"),0,J222)</f>
        <v/>
      </c>
      <c r="E223" s="31">
        <f>IF(D223&lt;=0,0,IF($A223&lt;=E4,D4,F4))</f>
        <v/>
      </c>
      <c r="F223" s="32">
        <f>IF(D223&lt;=0,0,D223*E223/DayCount)</f>
        <v/>
      </c>
      <c r="G223" s="32">
        <f>IF(D223&lt;=0,0,MIN(D223+F223,IF(G4="InterestOnly",F223,IF(G4="FixedAmount",IF($A223&lt;=E4,H4,I4),IF(OR($A223=1,$A223=E4+1),PMT(E223/DayCount,MAX(TermMonths-$A223+1,1),-D223),IF(G222=0,PMT(E223/DayCount,MAX(TermMonths-$A223+1,1),-D223),G222))))))</f>
        <v/>
      </c>
      <c r="H223" s="32">
        <f>IF(OR(D223&lt;=0,$A223&lt;&gt;J4,J4=0),0,MIN(MAX(0,K4-L4*D223),MAX(0,D223-(G223-F223))))</f>
        <v/>
      </c>
      <c r="I223" s="32">
        <f>IF(D223&lt;=0,0,MIN(D223,(G223-F223)+H223))</f>
        <v/>
      </c>
      <c r="J223" s="32">
        <f>IF(D223&lt;=0,0,MAX(0,D223-I223))</f>
        <v/>
      </c>
      <c r="K223" s="32">
        <f>IF(OR($A223&gt;TermMonths,C5&lt;&gt;"Y"),0,Q222)</f>
        <v/>
      </c>
      <c r="L223" s="31">
        <f>IF(K223&lt;=0,0,IF($A223&lt;=E5,D5,F5))</f>
        <v/>
      </c>
      <c r="M223" s="32">
        <f>IF(K223&lt;=0,0,K223*L223/DayCount)</f>
        <v/>
      </c>
      <c r="N223" s="32">
        <f>IF(K223&lt;=0,0,MIN(K223+M223,IF(G5="InterestOnly",M223,IF(G5="FixedAmount",IF($A223&lt;=E5,H5,I5),IF(OR($A223=1,$A223=E5+1),PMT(L223/DayCount,MAX(TermMonths-$A223+1,1),-K223),IF(N222=0,PMT(L223/DayCount,MAX(TermMonths-$A223+1,1),-K223),N222))))))</f>
        <v/>
      </c>
      <c r="O223" s="32">
        <f>IF(OR(K223&lt;=0,$A223&lt;&gt;J5,J5=0),0,MIN(MAX(0,K5-L5*K223),MAX(0,K223-(N223-M223))))</f>
        <v/>
      </c>
      <c r="P223" s="32">
        <f>IF(K223&lt;=0,0,MIN(K223,(N223-M223)+O223))</f>
        <v/>
      </c>
      <c r="Q223" s="32">
        <f>IF(K223&lt;=0,0,MAX(0,K223-P223))</f>
        <v/>
      </c>
      <c r="R223" s="32">
        <f>IF(OR($A223&gt;TermMonths,C6&lt;&gt;"Y"),0,X222)</f>
        <v/>
      </c>
      <c r="S223" s="31">
        <f>IF(R223&lt;=0,0,IF($A223&lt;=E6,D6,F6))</f>
        <v/>
      </c>
      <c r="T223" s="32">
        <f>IF(R223&lt;=0,0,R223*S223/DayCount)</f>
        <v/>
      </c>
      <c r="U223" s="32">
        <f>IF(R223&lt;=0,0,MIN(R223+T223,IF(G6="InterestOnly",T223,IF(G6="FixedAmount",IF($A223&lt;=E6,H6,I6),IF(OR($A223=1,$A223=E6+1),PMT(S223/DayCount,MAX(TermMonths-$A223+1,1),-R223),IF(U222=0,PMT(S223/DayCount,MAX(TermMonths-$A223+1,1),-R223),U222))))))</f>
        <v/>
      </c>
      <c r="V223" s="32">
        <f>IF(OR(R223&lt;=0,$A223&lt;&gt;J6,J6=0),0,MIN(MAX(0,K6-L6*R223),MAX(0,R223-(U223-T223))))</f>
        <v/>
      </c>
      <c r="W223" s="32">
        <f>IF(R223&lt;=0,0,MIN(R223,(U223-T223)+V223))</f>
        <v/>
      </c>
      <c r="X223" s="32">
        <f>IF(R223&lt;=0,0,MAX(0,R223-W223))</f>
        <v/>
      </c>
      <c r="Y223" s="32">
        <f>IF(OR($A223&gt;TermMonths,C7&lt;&gt;"Y"),0,AE222)</f>
        <v/>
      </c>
      <c r="Z223" s="31">
        <f>IF(Y223&lt;=0,0,IF($A223&lt;=E7,D7,F7))</f>
        <v/>
      </c>
      <c r="AA223" s="32">
        <f>IF(Y223&lt;=0,0,Y223*Z223/DayCount)</f>
        <v/>
      </c>
      <c r="AB223" s="32">
        <f>IF(Y223&lt;=0,0,MIN(Y223+AA223,IF(G7="InterestOnly",AA223,IF(G7="FixedAmount",IF($A223&lt;=E7,H7,I7),IF(OR($A223=1,$A223=E7+1),PMT(Z223/DayCount,MAX(TermMonths-$A223+1,1),-Y223),IF(AB222=0,PMT(Z223/DayCount,MAX(TermMonths-$A223+1,1),-Y223),AB222))))))</f>
        <v/>
      </c>
      <c r="AC223" s="32">
        <f>IF(OR(Y223&lt;=0,$A223&lt;&gt;J7,J7=0),0,MIN(MAX(0,K7-L7*Y223),MAX(0,Y223-(AB223-AA223))))</f>
        <v/>
      </c>
      <c r="AD223" s="32">
        <f>IF(Y223&lt;=0,0,MIN(Y223,(AB223-AA223)+AC223))</f>
        <v/>
      </c>
      <c r="AE223" s="32">
        <f>IF(Y223&lt;=0,0,MAX(0,Y223-AD223))</f>
        <v/>
      </c>
      <c r="AF223" s="32">
        <f>IF(OR($A223&gt;TermMonths,C8&lt;&gt;"Y"),0,AL222)</f>
        <v/>
      </c>
      <c r="AG223" s="31">
        <f>IF(AF223&lt;=0,0,IF($A223&lt;=E8,D8,F8))</f>
        <v/>
      </c>
      <c r="AH223" s="32">
        <f>IF(AF223&lt;=0,0,AF223*AG223/DayCount)</f>
        <v/>
      </c>
      <c r="AI223" s="32">
        <f>IF(AF223&lt;=0,0,MIN(AF223+AH223,IF(G8="InterestOnly",AH223,IF(G8="FixedAmount",IF($A223&lt;=E8,H8,I8),IF(OR($A223=1,$A223=E8+1),PMT(AG223/DayCount,MAX(TermMonths-$A223+1,1),-AF223),IF(AI222=0,PMT(AG223/DayCount,MAX(TermMonths-$A223+1,1),-AF223),AI222))))))</f>
        <v/>
      </c>
      <c r="AJ223" s="32">
        <f>IF(OR(AF223&lt;=0,$A223&lt;&gt;J8,J8=0),0,MIN(MAX(0,K8-L8*AF223),MAX(0,AF223-(AI223-AH223))))</f>
        <v/>
      </c>
      <c r="AK223" s="32">
        <f>IF(AF223&lt;=0,0,MIN(AF223,(AI223-AH223)+AJ223))</f>
        <v/>
      </c>
      <c r="AL223" s="32">
        <f>IF(AF223&lt;=0,0,MAX(0,AF223-AK223))</f>
        <v/>
      </c>
      <c r="AM223" s="32">
        <f>IF(OR($A223&gt;TermMonths,C9&lt;&gt;"Y"),0,AS222)</f>
        <v/>
      </c>
      <c r="AN223" s="31">
        <f>IF(AM223&lt;=0,0,IF($A223&lt;=E9,D9,F9))</f>
        <v/>
      </c>
      <c r="AO223" s="32">
        <f>IF(AM223&lt;=0,0,AM223*AN223/DayCount)</f>
        <v/>
      </c>
      <c r="AP223" s="32">
        <f>IF(AM223&lt;=0,0,MIN(AM223+AO223,IF(G9="InterestOnly",AO223,IF(G9="FixedAmount",IF($A223&lt;=E9,H9,I9),IF(OR($A223=1,$A223=E9+1),PMT(AN223/DayCount,MAX(TermMonths-$A223+1,1),-AM223),IF(AP222=0,PMT(AN223/DayCount,MAX(TermMonths-$A223+1,1),-AM223),AP222))))))</f>
        <v/>
      </c>
      <c r="AQ223" s="32">
        <f>IF(OR(AM223&lt;=0,$A223&lt;&gt;J9,J9=0),0,MIN(MAX(0,K9-L9*AM223),MAX(0,AM223-(AP223-AO223))))</f>
        <v/>
      </c>
      <c r="AR223" s="32">
        <f>IF(AM223&lt;=0,0,MIN(AM223,(AP223-AO223)+AQ223))</f>
        <v/>
      </c>
      <c r="AS223" s="32">
        <f>IF(AM223&lt;=0,0,MAX(0,AM223-AR223))</f>
        <v/>
      </c>
    </row>
    <row r="224">
      <c r="A224" s="33" t="n">
        <v>211</v>
      </c>
      <c r="B224" s="34">
        <f>IF(A224&gt;TermMonths,"",EDATE(StartDate,A224-1))</f>
        <v/>
      </c>
      <c r="C224" s="33">
        <f>IF(B224="","",YEAR(B224))</f>
        <v/>
      </c>
      <c r="D224" s="32">
        <f>IF(OR($A224&gt;TermMonths,C4&lt;&gt;"Y"),0,J223)</f>
        <v/>
      </c>
      <c r="E224" s="31">
        <f>IF(D224&lt;=0,0,IF($A224&lt;=E4,D4,F4))</f>
        <v/>
      </c>
      <c r="F224" s="32">
        <f>IF(D224&lt;=0,0,D224*E224/DayCount)</f>
        <v/>
      </c>
      <c r="G224" s="32">
        <f>IF(D224&lt;=0,0,MIN(D224+F224,IF(G4="InterestOnly",F224,IF(G4="FixedAmount",IF($A224&lt;=E4,H4,I4),IF(OR($A224=1,$A224=E4+1),PMT(E224/DayCount,MAX(TermMonths-$A224+1,1),-D224),IF(G223=0,PMT(E224/DayCount,MAX(TermMonths-$A224+1,1),-D224),G223))))))</f>
        <v/>
      </c>
      <c r="H224" s="32">
        <f>IF(OR(D224&lt;=0,$A224&lt;&gt;J4,J4=0),0,MIN(MAX(0,K4-L4*D224),MAX(0,D224-(G224-F224))))</f>
        <v/>
      </c>
      <c r="I224" s="32">
        <f>IF(D224&lt;=0,0,MIN(D224,(G224-F224)+H224))</f>
        <v/>
      </c>
      <c r="J224" s="32">
        <f>IF(D224&lt;=0,0,MAX(0,D224-I224))</f>
        <v/>
      </c>
      <c r="K224" s="32">
        <f>IF(OR($A224&gt;TermMonths,C5&lt;&gt;"Y"),0,Q223)</f>
        <v/>
      </c>
      <c r="L224" s="31">
        <f>IF(K224&lt;=0,0,IF($A224&lt;=E5,D5,F5))</f>
        <v/>
      </c>
      <c r="M224" s="32">
        <f>IF(K224&lt;=0,0,K224*L224/DayCount)</f>
        <v/>
      </c>
      <c r="N224" s="32">
        <f>IF(K224&lt;=0,0,MIN(K224+M224,IF(G5="InterestOnly",M224,IF(G5="FixedAmount",IF($A224&lt;=E5,H5,I5),IF(OR($A224=1,$A224=E5+1),PMT(L224/DayCount,MAX(TermMonths-$A224+1,1),-K224),IF(N223=0,PMT(L224/DayCount,MAX(TermMonths-$A224+1,1),-K224),N223))))))</f>
        <v/>
      </c>
      <c r="O224" s="32">
        <f>IF(OR(K224&lt;=0,$A224&lt;&gt;J5,J5=0),0,MIN(MAX(0,K5-L5*K224),MAX(0,K224-(N224-M224))))</f>
        <v/>
      </c>
      <c r="P224" s="32">
        <f>IF(K224&lt;=0,0,MIN(K224,(N224-M224)+O224))</f>
        <v/>
      </c>
      <c r="Q224" s="32">
        <f>IF(K224&lt;=0,0,MAX(0,K224-P224))</f>
        <v/>
      </c>
      <c r="R224" s="32">
        <f>IF(OR($A224&gt;TermMonths,C6&lt;&gt;"Y"),0,X223)</f>
        <v/>
      </c>
      <c r="S224" s="31">
        <f>IF(R224&lt;=0,0,IF($A224&lt;=E6,D6,F6))</f>
        <v/>
      </c>
      <c r="T224" s="32">
        <f>IF(R224&lt;=0,0,R224*S224/DayCount)</f>
        <v/>
      </c>
      <c r="U224" s="32">
        <f>IF(R224&lt;=0,0,MIN(R224+T224,IF(G6="InterestOnly",T224,IF(G6="FixedAmount",IF($A224&lt;=E6,H6,I6),IF(OR($A224=1,$A224=E6+1),PMT(S224/DayCount,MAX(TermMonths-$A224+1,1),-R224),IF(U223=0,PMT(S224/DayCount,MAX(TermMonths-$A224+1,1),-R224),U223))))))</f>
        <v/>
      </c>
      <c r="V224" s="32">
        <f>IF(OR(R224&lt;=0,$A224&lt;&gt;J6,J6=0),0,MIN(MAX(0,K6-L6*R224),MAX(0,R224-(U224-T224))))</f>
        <v/>
      </c>
      <c r="W224" s="32">
        <f>IF(R224&lt;=0,0,MIN(R224,(U224-T224)+V224))</f>
        <v/>
      </c>
      <c r="X224" s="32">
        <f>IF(R224&lt;=0,0,MAX(0,R224-W224))</f>
        <v/>
      </c>
      <c r="Y224" s="32">
        <f>IF(OR($A224&gt;TermMonths,C7&lt;&gt;"Y"),0,AE223)</f>
        <v/>
      </c>
      <c r="Z224" s="31">
        <f>IF(Y224&lt;=0,0,IF($A224&lt;=E7,D7,F7))</f>
        <v/>
      </c>
      <c r="AA224" s="32">
        <f>IF(Y224&lt;=0,0,Y224*Z224/DayCount)</f>
        <v/>
      </c>
      <c r="AB224" s="32">
        <f>IF(Y224&lt;=0,0,MIN(Y224+AA224,IF(G7="InterestOnly",AA224,IF(G7="FixedAmount",IF($A224&lt;=E7,H7,I7),IF(OR($A224=1,$A224=E7+1),PMT(Z224/DayCount,MAX(TermMonths-$A224+1,1),-Y224),IF(AB223=0,PMT(Z224/DayCount,MAX(TermMonths-$A224+1,1),-Y224),AB223))))))</f>
        <v/>
      </c>
      <c r="AC224" s="32">
        <f>IF(OR(Y224&lt;=0,$A224&lt;&gt;J7,J7=0),0,MIN(MAX(0,K7-L7*Y224),MAX(0,Y224-(AB224-AA224))))</f>
        <v/>
      </c>
      <c r="AD224" s="32">
        <f>IF(Y224&lt;=0,0,MIN(Y224,(AB224-AA224)+AC224))</f>
        <v/>
      </c>
      <c r="AE224" s="32">
        <f>IF(Y224&lt;=0,0,MAX(0,Y224-AD224))</f>
        <v/>
      </c>
      <c r="AF224" s="32">
        <f>IF(OR($A224&gt;TermMonths,C8&lt;&gt;"Y"),0,AL223)</f>
        <v/>
      </c>
      <c r="AG224" s="31">
        <f>IF(AF224&lt;=0,0,IF($A224&lt;=E8,D8,F8))</f>
        <v/>
      </c>
      <c r="AH224" s="32">
        <f>IF(AF224&lt;=0,0,AF224*AG224/DayCount)</f>
        <v/>
      </c>
      <c r="AI224" s="32">
        <f>IF(AF224&lt;=0,0,MIN(AF224+AH224,IF(G8="InterestOnly",AH224,IF(G8="FixedAmount",IF($A224&lt;=E8,H8,I8),IF(OR($A224=1,$A224=E8+1),PMT(AG224/DayCount,MAX(TermMonths-$A224+1,1),-AF224),IF(AI223=0,PMT(AG224/DayCount,MAX(TermMonths-$A224+1,1),-AF224),AI223))))))</f>
        <v/>
      </c>
      <c r="AJ224" s="32">
        <f>IF(OR(AF224&lt;=0,$A224&lt;&gt;J8,J8=0),0,MIN(MAX(0,K8-L8*AF224),MAX(0,AF224-(AI224-AH224))))</f>
        <v/>
      </c>
      <c r="AK224" s="32">
        <f>IF(AF224&lt;=0,0,MIN(AF224,(AI224-AH224)+AJ224))</f>
        <v/>
      </c>
      <c r="AL224" s="32">
        <f>IF(AF224&lt;=0,0,MAX(0,AF224-AK224))</f>
        <v/>
      </c>
      <c r="AM224" s="32">
        <f>IF(OR($A224&gt;TermMonths,C9&lt;&gt;"Y"),0,AS223)</f>
        <v/>
      </c>
      <c r="AN224" s="31">
        <f>IF(AM224&lt;=0,0,IF($A224&lt;=E9,D9,F9))</f>
        <v/>
      </c>
      <c r="AO224" s="32">
        <f>IF(AM224&lt;=0,0,AM224*AN224/DayCount)</f>
        <v/>
      </c>
      <c r="AP224" s="32">
        <f>IF(AM224&lt;=0,0,MIN(AM224+AO224,IF(G9="InterestOnly",AO224,IF(G9="FixedAmount",IF($A224&lt;=E9,H9,I9),IF(OR($A224=1,$A224=E9+1),PMT(AN224/DayCount,MAX(TermMonths-$A224+1,1),-AM224),IF(AP223=0,PMT(AN224/DayCount,MAX(TermMonths-$A224+1,1),-AM224),AP223))))))</f>
        <v/>
      </c>
      <c r="AQ224" s="32">
        <f>IF(OR(AM224&lt;=0,$A224&lt;&gt;J9,J9=0),0,MIN(MAX(0,K9-L9*AM224),MAX(0,AM224-(AP224-AO224))))</f>
        <v/>
      </c>
      <c r="AR224" s="32">
        <f>IF(AM224&lt;=0,0,MIN(AM224,(AP224-AO224)+AQ224))</f>
        <v/>
      </c>
      <c r="AS224" s="32">
        <f>IF(AM224&lt;=0,0,MAX(0,AM224-AR224))</f>
        <v/>
      </c>
    </row>
    <row r="225">
      <c r="A225" s="33" t="n">
        <v>212</v>
      </c>
      <c r="B225" s="34">
        <f>IF(A225&gt;TermMonths,"",EDATE(StartDate,A225-1))</f>
        <v/>
      </c>
      <c r="C225" s="33">
        <f>IF(B225="","",YEAR(B225))</f>
        <v/>
      </c>
      <c r="D225" s="32">
        <f>IF(OR($A225&gt;TermMonths,C4&lt;&gt;"Y"),0,J224)</f>
        <v/>
      </c>
      <c r="E225" s="31">
        <f>IF(D225&lt;=0,0,IF($A225&lt;=E4,D4,F4))</f>
        <v/>
      </c>
      <c r="F225" s="32">
        <f>IF(D225&lt;=0,0,D225*E225/DayCount)</f>
        <v/>
      </c>
      <c r="G225" s="32">
        <f>IF(D225&lt;=0,0,MIN(D225+F225,IF(G4="InterestOnly",F225,IF(G4="FixedAmount",IF($A225&lt;=E4,H4,I4),IF(OR($A225=1,$A225=E4+1),PMT(E225/DayCount,MAX(TermMonths-$A225+1,1),-D225),IF(G224=0,PMT(E225/DayCount,MAX(TermMonths-$A225+1,1),-D225),G224))))))</f>
        <v/>
      </c>
      <c r="H225" s="32">
        <f>IF(OR(D225&lt;=0,$A225&lt;&gt;J4,J4=0),0,MIN(MAX(0,K4-L4*D225),MAX(0,D225-(G225-F225))))</f>
        <v/>
      </c>
      <c r="I225" s="32">
        <f>IF(D225&lt;=0,0,MIN(D225,(G225-F225)+H225))</f>
        <v/>
      </c>
      <c r="J225" s="32">
        <f>IF(D225&lt;=0,0,MAX(0,D225-I225))</f>
        <v/>
      </c>
      <c r="K225" s="32">
        <f>IF(OR($A225&gt;TermMonths,C5&lt;&gt;"Y"),0,Q224)</f>
        <v/>
      </c>
      <c r="L225" s="31">
        <f>IF(K225&lt;=0,0,IF($A225&lt;=E5,D5,F5))</f>
        <v/>
      </c>
      <c r="M225" s="32">
        <f>IF(K225&lt;=0,0,K225*L225/DayCount)</f>
        <v/>
      </c>
      <c r="N225" s="32">
        <f>IF(K225&lt;=0,0,MIN(K225+M225,IF(G5="InterestOnly",M225,IF(G5="FixedAmount",IF($A225&lt;=E5,H5,I5),IF(OR($A225=1,$A225=E5+1),PMT(L225/DayCount,MAX(TermMonths-$A225+1,1),-K225),IF(N224=0,PMT(L225/DayCount,MAX(TermMonths-$A225+1,1),-K225),N224))))))</f>
        <v/>
      </c>
      <c r="O225" s="32">
        <f>IF(OR(K225&lt;=0,$A225&lt;&gt;J5,J5=0),0,MIN(MAX(0,K5-L5*K225),MAX(0,K225-(N225-M225))))</f>
        <v/>
      </c>
      <c r="P225" s="32">
        <f>IF(K225&lt;=0,0,MIN(K225,(N225-M225)+O225))</f>
        <v/>
      </c>
      <c r="Q225" s="32">
        <f>IF(K225&lt;=0,0,MAX(0,K225-P225))</f>
        <v/>
      </c>
      <c r="R225" s="32">
        <f>IF(OR($A225&gt;TermMonths,C6&lt;&gt;"Y"),0,X224)</f>
        <v/>
      </c>
      <c r="S225" s="31">
        <f>IF(R225&lt;=0,0,IF($A225&lt;=E6,D6,F6))</f>
        <v/>
      </c>
      <c r="T225" s="32">
        <f>IF(R225&lt;=0,0,R225*S225/DayCount)</f>
        <v/>
      </c>
      <c r="U225" s="32">
        <f>IF(R225&lt;=0,0,MIN(R225+T225,IF(G6="InterestOnly",T225,IF(G6="FixedAmount",IF($A225&lt;=E6,H6,I6),IF(OR($A225=1,$A225=E6+1),PMT(S225/DayCount,MAX(TermMonths-$A225+1,1),-R225),IF(U224=0,PMT(S225/DayCount,MAX(TermMonths-$A225+1,1),-R225),U224))))))</f>
        <v/>
      </c>
      <c r="V225" s="32">
        <f>IF(OR(R225&lt;=0,$A225&lt;&gt;J6,J6=0),0,MIN(MAX(0,K6-L6*R225),MAX(0,R225-(U225-T225))))</f>
        <v/>
      </c>
      <c r="W225" s="32">
        <f>IF(R225&lt;=0,0,MIN(R225,(U225-T225)+V225))</f>
        <v/>
      </c>
      <c r="X225" s="32">
        <f>IF(R225&lt;=0,0,MAX(0,R225-W225))</f>
        <v/>
      </c>
      <c r="Y225" s="32">
        <f>IF(OR($A225&gt;TermMonths,C7&lt;&gt;"Y"),0,AE224)</f>
        <v/>
      </c>
      <c r="Z225" s="31">
        <f>IF(Y225&lt;=0,0,IF($A225&lt;=E7,D7,F7))</f>
        <v/>
      </c>
      <c r="AA225" s="32">
        <f>IF(Y225&lt;=0,0,Y225*Z225/DayCount)</f>
        <v/>
      </c>
      <c r="AB225" s="32">
        <f>IF(Y225&lt;=0,0,MIN(Y225+AA225,IF(G7="InterestOnly",AA225,IF(G7="FixedAmount",IF($A225&lt;=E7,H7,I7),IF(OR($A225=1,$A225=E7+1),PMT(Z225/DayCount,MAX(TermMonths-$A225+1,1),-Y225),IF(AB224=0,PMT(Z225/DayCount,MAX(TermMonths-$A225+1,1),-Y225),AB224))))))</f>
        <v/>
      </c>
      <c r="AC225" s="32">
        <f>IF(OR(Y225&lt;=0,$A225&lt;&gt;J7,J7=0),0,MIN(MAX(0,K7-L7*Y225),MAX(0,Y225-(AB225-AA225))))</f>
        <v/>
      </c>
      <c r="AD225" s="32">
        <f>IF(Y225&lt;=0,0,MIN(Y225,(AB225-AA225)+AC225))</f>
        <v/>
      </c>
      <c r="AE225" s="32">
        <f>IF(Y225&lt;=0,0,MAX(0,Y225-AD225))</f>
        <v/>
      </c>
      <c r="AF225" s="32">
        <f>IF(OR($A225&gt;TermMonths,C8&lt;&gt;"Y"),0,AL224)</f>
        <v/>
      </c>
      <c r="AG225" s="31">
        <f>IF(AF225&lt;=0,0,IF($A225&lt;=E8,D8,F8))</f>
        <v/>
      </c>
      <c r="AH225" s="32">
        <f>IF(AF225&lt;=0,0,AF225*AG225/DayCount)</f>
        <v/>
      </c>
      <c r="AI225" s="32">
        <f>IF(AF225&lt;=0,0,MIN(AF225+AH225,IF(G8="InterestOnly",AH225,IF(G8="FixedAmount",IF($A225&lt;=E8,H8,I8),IF(OR($A225=1,$A225=E8+1),PMT(AG225/DayCount,MAX(TermMonths-$A225+1,1),-AF225),IF(AI224=0,PMT(AG225/DayCount,MAX(TermMonths-$A225+1,1),-AF225),AI224))))))</f>
        <v/>
      </c>
      <c r="AJ225" s="32">
        <f>IF(OR(AF225&lt;=0,$A225&lt;&gt;J8,J8=0),0,MIN(MAX(0,K8-L8*AF225),MAX(0,AF225-(AI225-AH225))))</f>
        <v/>
      </c>
      <c r="AK225" s="32">
        <f>IF(AF225&lt;=0,0,MIN(AF225,(AI225-AH225)+AJ225))</f>
        <v/>
      </c>
      <c r="AL225" s="32">
        <f>IF(AF225&lt;=0,0,MAX(0,AF225-AK225))</f>
        <v/>
      </c>
      <c r="AM225" s="32">
        <f>IF(OR($A225&gt;TermMonths,C9&lt;&gt;"Y"),0,AS224)</f>
        <v/>
      </c>
      <c r="AN225" s="31">
        <f>IF(AM225&lt;=0,0,IF($A225&lt;=E9,D9,F9))</f>
        <v/>
      </c>
      <c r="AO225" s="32">
        <f>IF(AM225&lt;=0,0,AM225*AN225/DayCount)</f>
        <v/>
      </c>
      <c r="AP225" s="32">
        <f>IF(AM225&lt;=0,0,MIN(AM225+AO225,IF(G9="InterestOnly",AO225,IF(G9="FixedAmount",IF($A225&lt;=E9,H9,I9),IF(OR($A225=1,$A225=E9+1),PMT(AN225/DayCount,MAX(TermMonths-$A225+1,1),-AM225),IF(AP224=0,PMT(AN225/DayCount,MAX(TermMonths-$A225+1,1),-AM225),AP224))))))</f>
        <v/>
      </c>
      <c r="AQ225" s="32">
        <f>IF(OR(AM225&lt;=0,$A225&lt;&gt;J9,J9=0),0,MIN(MAX(0,K9-L9*AM225),MAX(0,AM225-(AP225-AO225))))</f>
        <v/>
      </c>
      <c r="AR225" s="32">
        <f>IF(AM225&lt;=0,0,MIN(AM225,(AP225-AO225)+AQ225))</f>
        <v/>
      </c>
      <c r="AS225" s="32">
        <f>IF(AM225&lt;=0,0,MAX(0,AM225-AR225))</f>
        <v/>
      </c>
    </row>
    <row r="226">
      <c r="A226" s="33" t="n">
        <v>213</v>
      </c>
      <c r="B226" s="34">
        <f>IF(A226&gt;TermMonths,"",EDATE(StartDate,A226-1))</f>
        <v/>
      </c>
      <c r="C226" s="33">
        <f>IF(B226="","",YEAR(B226))</f>
        <v/>
      </c>
      <c r="D226" s="32">
        <f>IF(OR($A226&gt;TermMonths,C4&lt;&gt;"Y"),0,J225)</f>
        <v/>
      </c>
      <c r="E226" s="31">
        <f>IF(D226&lt;=0,0,IF($A226&lt;=E4,D4,F4))</f>
        <v/>
      </c>
      <c r="F226" s="32">
        <f>IF(D226&lt;=0,0,D226*E226/DayCount)</f>
        <v/>
      </c>
      <c r="G226" s="32">
        <f>IF(D226&lt;=0,0,MIN(D226+F226,IF(G4="InterestOnly",F226,IF(G4="FixedAmount",IF($A226&lt;=E4,H4,I4),IF(OR($A226=1,$A226=E4+1),PMT(E226/DayCount,MAX(TermMonths-$A226+1,1),-D226),IF(G225=0,PMT(E226/DayCount,MAX(TermMonths-$A226+1,1),-D226),G225))))))</f>
        <v/>
      </c>
      <c r="H226" s="32">
        <f>IF(OR(D226&lt;=0,$A226&lt;&gt;J4,J4=0),0,MIN(MAX(0,K4-L4*D226),MAX(0,D226-(G226-F226))))</f>
        <v/>
      </c>
      <c r="I226" s="32">
        <f>IF(D226&lt;=0,0,MIN(D226,(G226-F226)+H226))</f>
        <v/>
      </c>
      <c r="J226" s="32">
        <f>IF(D226&lt;=0,0,MAX(0,D226-I226))</f>
        <v/>
      </c>
      <c r="K226" s="32">
        <f>IF(OR($A226&gt;TermMonths,C5&lt;&gt;"Y"),0,Q225)</f>
        <v/>
      </c>
      <c r="L226" s="31">
        <f>IF(K226&lt;=0,0,IF($A226&lt;=E5,D5,F5))</f>
        <v/>
      </c>
      <c r="M226" s="32">
        <f>IF(K226&lt;=0,0,K226*L226/DayCount)</f>
        <v/>
      </c>
      <c r="N226" s="32">
        <f>IF(K226&lt;=0,0,MIN(K226+M226,IF(G5="InterestOnly",M226,IF(G5="FixedAmount",IF($A226&lt;=E5,H5,I5),IF(OR($A226=1,$A226=E5+1),PMT(L226/DayCount,MAX(TermMonths-$A226+1,1),-K226),IF(N225=0,PMT(L226/DayCount,MAX(TermMonths-$A226+1,1),-K226),N225))))))</f>
        <v/>
      </c>
      <c r="O226" s="32">
        <f>IF(OR(K226&lt;=0,$A226&lt;&gt;J5,J5=0),0,MIN(MAX(0,K5-L5*K226),MAX(0,K226-(N226-M226))))</f>
        <v/>
      </c>
      <c r="P226" s="32">
        <f>IF(K226&lt;=0,0,MIN(K226,(N226-M226)+O226))</f>
        <v/>
      </c>
      <c r="Q226" s="32">
        <f>IF(K226&lt;=0,0,MAX(0,K226-P226))</f>
        <v/>
      </c>
      <c r="R226" s="32">
        <f>IF(OR($A226&gt;TermMonths,C6&lt;&gt;"Y"),0,X225)</f>
        <v/>
      </c>
      <c r="S226" s="31">
        <f>IF(R226&lt;=0,0,IF($A226&lt;=E6,D6,F6))</f>
        <v/>
      </c>
      <c r="T226" s="32">
        <f>IF(R226&lt;=0,0,R226*S226/DayCount)</f>
        <v/>
      </c>
      <c r="U226" s="32">
        <f>IF(R226&lt;=0,0,MIN(R226+T226,IF(G6="InterestOnly",T226,IF(G6="FixedAmount",IF($A226&lt;=E6,H6,I6),IF(OR($A226=1,$A226=E6+1),PMT(S226/DayCount,MAX(TermMonths-$A226+1,1),-R226),IF(U225=0,PMT(S226/DayCount,MAX(TermMonths-$A226+1,1),-R226),U225))))))</f>
        <v/>
      </c>
      <c r="V226" s="32">
        <f>IF(OR(R226&lt;=0,$A226&lt;&gt;J6,J6=0),0,MIN(MAX(0,K6-L6*R226),MAX(0,R226-(U226-T226))))</f>
        <v/>
      </c>
      <c r="W226" s="32">
        <f>IF(R226&lt;=0,0,MIN(R226,(U226-T226)+V226))</f>
        <v/>
      </c>
      <c r="X226" s="32">
        <f>IF(R226&lt;=0,0,MAX(0,R226-W226))</f>
        <v/>
      </c>
      <c r="Y226" s="32">
        <f>IF(OR($A226&gt;TermMonths,C7&lt;&gt;"Y"),0,AE225)</f>
        <v/>
      </c>
      <c r="Z226" s="31">
        <f>IF(Y226&lt;=0,0,IF($A226&lt;=E7,D7,F7))</f>
        <v/>
      </c>
      <c r="AA226" s="32">
        <f>IF(Y226&lt;=0,0,Y226*Z226/DayCount)</f>
        <v/>
      </c>
      <c r="AB226" s="32">
        <f>IF(Y226&lt;=0,0,MIN(Y226+AA226,IF(G7="InterestOnly",AA226,IF(G7="FixedAmount",IF($A226&lt;=E7,H7,I7),IF(OR($A226=1,$A226=E7+1),PMT(Z226/DayCount,MAX(TermMonths-$A226+1,1),-Y226),IF(AB225=0,PMT(Z226/DayCount,MAX(TermMonths-$A226+1,1),-Y226),AB225))))))</f>
        <v/>
      </c>
      <c r="AC226" s="32">
        <f>IF(OR(Y226&lt;=0,$A226&lt;&gt;J7,J7=0),0,MIN(MAX(0,K7-L7*Y226),MAX(0,Y226-(AB226-AA226))))</f>
        <v/>
      </c>
      <c r="AD226" s="32">
        <f>IF(Y226&lt;=0,0,MIN(Y226,(AB226-AA226)+AC226))</f>
        <v/>
      </c>
      <c r="AE226" s="32">
        <f>IF(Y226&lt;=0,0,MAX(0,Y226-AD226))</f>
        <v/>
      </c>
      <c r="AF226" s="32">
        <f>IF(OR($A226&gt;TermMonths,C8&lt;&gt;"Y"),0,AL225)</f>
        <v/>
      </c>
      <c r="AG226" s="31">
        <f>IF(AF226&lt;=0,0,IF($A226&lt;=E8,D8,F8))</f>
        <v/>
      </c>
      <c r="AH226" s="32">
        <f>IF(AF226&lt;=0,0,AF226*AG226/DayCount)</f>
        <v/>
      </c>
      <c r="AI226" s="32">
        <f>IF(AF226&lt;=0,0,MIN(AF226+AH226,IF(G8="InterestOnly",AH226,IF(G8="FixedAmount",IF($A226&lt;=E8,H8,I8),IF(OR($A226=1,$A226=E8+1),PMT(AG226/DayCount,MAX(TermMonths-$A226+1,1),-AF226),IF(AI225=0,PMT(AG226/DayCount,MAX(TermMonths-$A226+1,1),-AF226),AI225))))))</f>
        <v/>
      </c>
      <c r="AJ226" s="32">
        <f>IF(OR(AF226&lt;=0,$A226&lt;&gt;J8,J8=0),0,MIN(MAX(0,K8-L8*AF226),MAX(0,AF226-(AI226-AH226))))</f>
        <v/>
      </c>
      <c r="AK226" s="32">
        <f>IF(AF226&lt;=0,0,MIN(AF226,(AI226-AH226)+AJ226))</f>
        <v/>
      </c>
      <c r="AL226" s="32">
        <f>IF(AF226&lt;=0,0,MAX(0,AF226-AK226))</f>
        <v/>
      </c>
      <c r="AM226" s="32">
        <f>IF(OR($A226&gt;TermMonths,C9&lt;&gt;"Y"),0,AS225)</f>
        <v/>
      </c>
      <c r="AN226" s="31">
        <f>IF(AM226&lt;=0,0,IF($A226&lt;=E9,D9,F9))</f>
        <v/>
      </c>
      <c r="AO226" s="32">
        <f>IF(AM226&lt;=0,0,AM226*AN226/DayCount)</f>
        <v/>
      </c>
      <c r="AP226" s="32">
        <f>IF(AM226&lt;=0,0,MIN(AM226+AO226,IF(G9="InterestOnly",AO226,IF(G9="FixedAmount",IF($A226&lt;=E9,H9,I9),IF(OR($A226=1,$A226=E9+1),PMT(AN226/DayCount,MAX(TermMonths-$A226+1,1),-AM226),IF(AP225=0,PMT(AN226/DayCount,MAX(TermMonths-$A226+1,1),-AM226),AP225))))))</f>
        <v/>
      </c>
      <c r="AQ226" s="32">
        <f>IF(OR(AM226&lt;=0,$A226&lt;&gt;J9,J9=0),0,MIN(MAX(0,K9-L9*AM226),MAX(0,AM226-(AP226-AO226))))</f>
        <v/>
      </c>
      <c r="AR226" s="32">
        <f>IF(AM226&lt;=0,0,MIN(AM226,(AP226-AO226)+AQ226))</f>
        <v/>
      </c>
      <c r="AS226" s="32">
        <f>IF(AM226&lt;=0,0,MAX(0,AM226-AR226))</f>
        <v/>
      </c>
    </row>
    <row r="227">
      <c r="A227" s="33" t="n">
        <v>214</v>
      </c>
      <c r="B227" s="34">
        <f>IF(A227&gt;TermMonths,"",EDATE(StartDate,A227-1))</f>
        <v/>
      </c>
      <c r="C227" s="33">
        <f>IF(B227="","",YEAR(B227))</f>
        <v/>
      </c>
      <c r="D227" s="32">
        <f>IF(OR($A227&gt;TermMonths,C4&lt;&gt;"Y"),0,J226)</f>
        <v/>
      </c>
      <c r="E227" s="31">
        <f>IF(D227&lt;=0,0,IF($A227&lt;=E4,D4,F4))</f>
        <v/>
      </c>
      <c r="F227" s="32">
        <f>IF(D227&lt;=0,0,D227*E227/DayCount)</f>
        <v/>
      </c>
      <c r="G227" s="32">
        <f>IF(D227&lt;=0,0,MIN(D227+F227,IF(G4="InterestOnly",F227,IF(G4="FixedAmount",IF($A227&lt;=E4,H4,I4),IF(OR($A227=1,$A227=E4+1),PMT(E227/DayCount,MAX(TermMonths-$A227+1,1),-D227),IF(G226=0,PMT(E227/DayCount,MAX(TermMonths-$A227+1,1),-D227),G226))))))</f>
        <v/>
      </c>
      <c r="H227" s="32">
        <f>IF(OR(D227&lt;=0,$A227&lt;&gt;J4,J4=0),0,MIN(MAX(0,K4-L4*D227),MAX(0,D227-(G227-F227))))</f>
        <v/>
      </c>
      <c r="I227" s="32">
        <f>IF(D227&lt;=0,0,MIN(D227,(G227-F227)+H227))</f>
        <v/>
      </c>
      <c r="J227" s="32">
        <f>IF(D227&lt;=0,0,MAX(0,D227-I227))</f>
        <v/>
      </c>
      <c r="K227" s="32">
        <f>IF(OR($A227&gt;TermMonths,C5&lt;&gt;"Y"),0,Q226)</f>
        <v/>
      </c>
      <c r="L227" s="31">
        <f>IF(K227&lt;=0,0,IF($A227&lt;=E5,D5,F5))</f>
        <v/>
      </c>
      <c r="M227" s="32">
        <f>IF(K227&lt;=0,0,K227*L227/DayCount)</f>
        <v/>
      </c>
      <c r="N227" s="32">
        <f>IF(K227&lt;=0,0,MIN(K227+M227,IF(G5="InterestOnly",M227,IF(G5="FixedAmount",IF($A227&lt;=E5,H5,I5),IF(OR($A227=1,$A227=E5+1),PMT(L227/DayCount,MAX(TermMonths-$A227+1,1),-K227),IF(N226=0,PMT(L227/DayCount,MAX(TermMonths-$A227+1,1),-K227),N226))))))</f>
        <v/>
      </c>
      <c r="O227" s="32">
        <f>IF(OR(K227&lt;=0,$A227&lt;&gt;J5,J5=0),0,MIN(MAX(0,K5-L5*K227),MAX(0,K227-(N227-M227))))</f>
        <v/>
      </c>
      <c r="P227" s="32">
        <f>IF(K227&lt;=0,0,MIN(K227,(N227-M227)+O227))</f>
        <v/>
      </c>
      <c r="Q227" s="32">
        <f>IF(K227&lt;=0,0,MAX(0,K227-P227))</f>
        <v/>
      </c>
      <c r="R227" s="32">
        <f>IF(OR($A227&gt;TermMonths,C6&lt;&gt;"Y"),0,X226)</f>
        <v/>
      </c>
      <c r="S227" s="31">
        <f>IF(R227&lt;=0,0,IF($A227&lt;=E6,D6,F6))</f>
        <v/>
      </c>
      <c r="T227" s="32">
        <f>IF(R227&lt;=0,0,R227*S227/DayCount)</f>
        <v/>
      </c>
      <c r="U227" s="32">
        <f>IF(R227&lt;=0,0,MIN(R227+T227,IF(G6="InterestOnly",T227,IF(G6="FixedAmount",IF($A227&lt;=E6,H6,I6),IF(OR($A227=1,$A227=E6+1),PMT(S227/DayCount,MAX(TermMonths-$A227+1,1),-R227),IF(U226=0,PMT(S227/DayCount,MAX(TermMonths-$A227+1,1),-R227),U226))))))</f>
        <v/>
      </c>
      <c r="V227" s="32">
        <f>IF(OR(R227&lt;=0,$A227&lt;&gt;J6,J6=0),0,MIN(MAX(0,K6-L6*R227),MAX(0,R227-(U227-T227))))</f>
        <v/>
      </c>
      <c r="W227" s="32">
        <f>IF(R227&lt;=0,0,MIN(R227,(U227-T227)+V227))</f>
        <v/>
      </c>
      <c r="X227" s="32">
        <f>IF(R227&lt;=0,0,MAX(0,R227-W227))</f>
        <v/>
      </c>
      <c r="Y227" s="32">
        <f>IF(OR($A227&gt;TermMonths,C7&lt;&gt;"Y"),0,AE226)</f>
        <v/>
      </c>
      <c r="Z227" s="31">
        <f>IF(Y227&lt;=0,0,IF($A227&lt;=E7,D7,F7))</f>
        <v/>
      </c>
      <c r="AA227" s="32">
        <f>IF(Y227&lt;=0,0,Y227*Z227/DayCount)</f>
        <v/>
      </c>
      <c r="AB227" s="32">
        <f>IF(Y227&lt;=0,0,MIN(Y227+AA227,IF(G7="InterestOnly",AA227,IF(G7="FixedAmount",IF($A227&lt;=E7,H7,I7),IF(OR($A227=1,$A227=E7+1),PMT(Z227/DayCount,MAX(TermMonths-$A227+1,1),-Y227),IF(AB226=0,PMT(Z227/DayCount,MAX(TermMonths-$A227+1,1),-Y227),AB226))))))</f>
        <v/>
      </c>
      <c r="AC227" s="32">
        <f>IF(OR(Y227&lt;=0,$A227&lt;&gt;J7,J7=0),0,MIN(MAX(0,K7-L7*Y227),MAX(0,Y227-(AB227-AA227))))</f>
        <v/>
      </c>
      <c r="AD227" s="32">
        <f>IF(Y227&lt;=0,0,MIN(Y227,(AB227-AA227)+AC227))</f>
        <v/>
      </c>
      <c r="AE227" s="32">
        <f>IF(Y227&lt;=0,0,MAX(0,Y227-AD227))</f>
        <v/>
      </c>
      <c r="AF227" s="32">
        <f>IF(OR($A227&gt;TermMonths,C8&lt;&gt;"Y"),0,AL226)</f>
        <v/>
      </c>
      <c r="AG227" s="31">
        <f>IF(AF227&lt;=0,0,IF($A227&lt;=E8,D8,F8))</f>
        <v/>
      </c>
      <c r="AH227" s="32">
        <f>IF(AF227&lt;=0,0,AF227*AG227/DayCount)</f>
        <v/>
      </c>
      <c r="AI227" s="32">
        <f>IF(AF227&lt;=0,0,MIN(AF227+AH227,IF(G8="InterestOnly",AH227,IF(G8="FixedAmount",IF($A227&lt;=E8,H8,I8),IF(OR($A227=1,$A227=E8+1),PMT(AG227/DayCount,MAX(TermMonths-$A227+1,1),-AF227),IF(AI226=0,PMT(AG227/DayCount,MAX(TermMonths-$A227+1,1),-AF227),AI226))))))</f>
        <v/>
      </c>
      <c r="AJ227" s="32">
        <f>IF(OR(AF227&lt;=0,$A227&lt;&gt;J8,J8=0),0,MIN(MAX(0,K8-L8*AF227),MAX(0,AF227-(AI227-AH227))))</f>
        <v/>
      </c>
      <c r="AK227" s="32">
        <f>IF(AF227&lt;=0,0,MIN(AF227,(AI227-AH227)+AJ227))</f>
        <v/>
      </c>
      <c r="AL227" s="32">
        <f>IF(AF227&lt;=0,0,MAX(0,AF227-AK227))</f>
        <v/>
      </c>
      <c r="AM227" s="32">
        <f>IF(OR($A227&gt;TermMonths,C9&lt;&gt;"Y"),0,AS226)</f>
        <v/>
      </c>
      <c r="AN227" s="31">
        <f>IF(AM227&lt;=0,0,IF($A227&lt;=E9,D9,F9))</f>
        <v/>
      </c>
      <c r="AO227" s="32">
        <f>IF(AM227&lt;=0,0,AM227*AN227/DayCount)</f>
        <v/>
      </c>
      <c r="AP227" s="32">
        <f>IF(AM227&lt;=0,0,MIN(AM227+AO227,IF(G9="InterestOnly",AO227,IF(G9="FixedAmount",IF($A227&lt;=E9,H9,I9),IF(OR($A227=1,$A227=E9+1),PMT(AN227/DayCount,MAX(TermMonths-$A227+1,1),-AM227),IF(AP226=0,PMT(AN227/DayCount,MAX(TermMonths-$A227+1,1),-AM227),AP226))))))</f>
        <v/>
      </c>
      <c r="AQ227" s="32">
        <f>IF(OR(AM227&lt;=0,$A227&lt;&gt;J9,J9=0),0,MIN(MAX(0,K9-L9*AM227),MAX(0,AM227-(AP227-AO227))))</f>
        <v/>
      </c>
      <c r="AR227" s="32">
        <f>IF(AM227&lt;=0,0,MIN(AM227,(AP227-AO227)+AQ227))</f>
        <v/>
      </c>
      <c r="AS227" s="32">
        <f>IF(AM227&lt;=0,0,MAX(0,AM227-AR227))</f>
        <v/>
      </c>
    </row>
    <row r="228">
      <c r="A228" s="33" t="n">
        <v>215</v>
      </c>
      <c r="B228" s="34">
        <f>IF(A228&gt;TermMonths,"",EDATE(StartDate,A228-1))</f>
        <v/>
      </c>
      <c r="C228" s="33">
        <f>IF(B228="","",YEAR(B228))</f>
        <v/>
      </c>
      <c r="D228" s="32">
        <f>IF(OR($A228&gt;TermMonths,C4&lt;&gt;"Y"),0,J227)</f>
        <v/>
      </c>
      <c r="E228" s="31">
        <f>IF(D228&lt;=0,0,IF($A228&lt;=E4,D4,F4))</f>
        <v/>
      </c>
      <c r="F228" s="32">
        <f>IF(D228&lt;=0,0,D228*E228/DayCount)</f>
        <v/>
      </c>
      <c r="G228" s="32">
        <f>IF(D228&lt;=0,0,MIN(D228+F228,IF(G4="InterestOnly",F228,IF(G4="FixedAmount",IF($A228&lt;=E4,H4,I4),IF(OR($A228=1,$A228=E4+1),PMT(E228/DayCount,MAX(TermMonths-$A228+1,1),-D228),IF(G227=0,PMT(E228/DayCount,MAX(TermMonths-$A228+1,1),-D228),G227))))))</f>
        <v/>
      </c>
      <c r="H228" s="32">
        <f>IF(OR(D228&lt;=0,$A228&lt;&gt;J4,J4=0),0,MIN(MAX(0,K4-L4*D228),MAX(0,D228-(G228-F228))))</f>
        <v/>
      </c>
      <c r="I228" s="32">
        <f>IF(D228&lt;=0,0,MIN(D228,(G228-F228)+H228))</f>
        <v/>
      </c>
      <c r="J228" s="32">
        <f>IF(D228&lt;=0,0,MAX(0,D228-I228))</f>
        <v/>
      </c>
      <c r="K228" s="32">
        <f>IF(OR($A228&gt;TermMonths,C5&lt;&gt;"Y"),0,Q227)</f>
        <v/>
      </c>
      <c r="L228" s="31">
        <f>IF(K228&lt;=0,0,IF($A228&lt;=E5,D5,F5))</f>
        <v/>
      </c>
      <c r="M228" s="32">
        <f>IF(K228&lt;=0,0,K228*L228/DayCount)</f>
        <v/>
      </c>
      <c r="N228" s="32">
        <f>IF(K228&lt;=0,0,MIN(K228+M228,IF(G5="InterestOnly",M228,IF(G5="FixedAmount",IF($A228&lt;=E5,H5,I5),IF(OR($A228=1,$A228=E5+1),PMT(L228/DayCount,MAX(TermMonths-$A228+1,1),-K228),IF(N227=0,PMT(L228/DayCount,MAX(TermMonths-$A228+1,1),-K228),N227))))))</f>
        <v/>
      </c>
      <c r="O228" s="32">
        <f>IF(OR(K228&lt;=0,$A228&lt;&gt;J5,J5=0),0,MIN(MAX(0,K5-L5*K228),MAX(0,K228-(N228-M228))))</f>
        <v/>
      </c>
      <c r="P228" s="32">
        <f>IF(K228&lt;=0,0,MIN(K228,(N228-M228)+O228))</f>
        <v/>
      </c>
      <c r="Q228" s="32">
        <f>IF(K228&lt;=0,0,MAX(0,K228-P228))</f>
        <v/>
      </c>
      <c r="R228" s="32">
        <f>IF(OR($A228&gt;TermMonths,C6&lt;&gt;"Y"),0,X227)</f>
        <v/>
      </c>
      <c r="S228" s="31">
        <f>IF(R228&lt;=0,0,IF($A228&lt;=E6,D6,F6))</f>
        <v/>
      </c>
      <c r="T228" s="32">
        <f>IF(R228&lt;=0,0,R228*S228/DayCount)</f>
        <v/>
      </c>
      <c r="U228" s="32">
        <f>IF(R228&lt;=0,0,MIN(R228+T228,IF(G6="InterestOnly",T228,IF(G6="FixedAmount",IF($A228&lt;=E6,H6,I6),IF(OR($A228=1,$A228=E6+1),PMT(S228/DayCount,MAX(TermMonths-$A228+1,1),-R228),IF(U227=0,PMT(S228/DayCount,MAX(TermMonths-$A228+1,1),-R228),U227))))))</f>
        <v/>
      </c>
      <c r="V228" s="32">
        <f>IF(OR(R228&lt;=0,$A228&lt;&gt;J6,J6=0),0,MIN(MAX(0,K6-L6*R228),MAX(0,R228-(U228-T228))))</f>
        <v/>
      </c>
      <c r="W228" s="32">
        <f>IF(R228&lt;=0,0,MIN(R228,(U228-T228)+V228))</f>
        <v/>
      </c>
      <c r="X228" s="32">
        <f>IF(R228&lt;=0,0,MAX(0,R228-W228))</f>
        <v/>
      </c>
      <c r="Y228" s="32">
        <f>IF(OR($A228&gt;TermMonths,C7&lt;&gt;"Y"),0,AE227)</f>
        <v/>
      </c>
      <c r="Z228" s="31">
        <f>IF(Y228&lt;=0,0,IF($A228&lt;=E7,D7,F7))</f>
        <v/>
      </c>
      <c r="AA228" s="32">
        <f>IF(Y228&lt;=0,0,Y228*Z228/DayCount)</f>
        <v/>
      </c>
      <c r="AB228" s="32">
        <f>IF(Y228&lt;=0,0,MIN(Y228+AA228,IF(G7="InterestOnly",AA228,IF(G7="FixedAmount",IF($A228&lt;=E7,H7,I7),IF(OR($A228=1,$A228=E7+1),PMT(Z228/DayCount,MAX(TermMonths-$A228+1,1),-Y228),IF(AB227=0,PMT(Z228/DayCount,MAX(TermMonths-$A228+1,1),-Y228),AB227))))))</f>
        <v/>
      </c>
      <c r="AC228" s="32">
        <f>IF(OR(Y228&lt;=0,$A228&lt;&gt;J7,J7=0),0,MIN(MAX(0,K7-L7*Y228),MAX(0,Y228-(AB228-AA228))))</f>
        <v/>
      </c>
      <c r="AD228" s="32">
        <f>IF(Y228&lt;=0,0,MIN(Y228,(AB228-AA228)+AC228))</f>
        <v/>
      </c>
      <c r="AE228" s="32">
        <f>IF(Y228&lt;=0,0,MAX(0,Y228-AD228))</f>
        <v/>
      </c>
      <c r="AF228" s="32">
        <f>IF(OR($A228&gt;TermMonths,C8&lt;&gt;"Y"),0,AL227)</f>
        <v/>
      </c>
      <c r="AG228" s="31">
        <f>IF(AF228&lt;=0,0,IF($A228&lt;=E8,D8,F8))</f>
        <v/>
      </c>
      <c r="AH228" s="32">
        <f>IF(AF228&lt;=0,0,AF228*AG228/DayCount)</f>
        <v/>
      </c>
      <c r="AI228" s="32">
        <f>IF(AF228&lt;=0,0,MIN(AF228+AH228,IF(G8="InterestOnly",AH228,IF(G8="FixedAmount",IF($A228&lt;=E8,H8,I8),IF(OR($A228=1,$A228=E8+1),PMT(AG228/DayCount,MAX(TermMonths-$A228+1,1),-AF228),IF(AI227=0,PMT(AG228/DayCount,MAX(TermMonths-$A228+1,1),-AF228),AI227))))))</f>
        <v/>
      </c>
      <c r="AJ228" s="32">
        <f>IF(OR(AF228&lt;=0,$A228&lt;&gt;J8,J8=0),0,MIN(MAX(0,K8-L8*AF228),MAX(0,AF228-(AI228-AH228))))</f>
        <v/>
      </c>
      <c r="AK228" s="32">
        <f>IF(AF228&lt;=0,0,MIN(AF228,(AI228-AH228)+AJ228))</f>
        <v/>
      </c>
      <c r="AL228" s="32">
        <f>IF(AF228&lt;=0,0,MAX(0,AF228-AK228))</f>
        <v/>
      </c>
      <c r="AM228" s="32">
        <f>IF(OR($A228&gt;TermMonths,C9&lt;&gt;"Y"),0,AS227)</f>
        <v/>
      </c>
      <c r="AN228" s="31">
        <f>IF(AM228&lt;=0,0,IF($A228&lt;=E9,D9,F9))</f>
        <v/>
      </c>
      <c r="AO228" s="32">
        <f>IF(AM228&lt;=0,0,AM228*AN228/DayCount)</f>
        <v/>
      </c>
      <c r="AP228" s="32">
        <f>IF(AM228&lt;=0,0,MIN(AM228+AO228,IF(G9="InterestOnly",AO228,IF(G9="FixedAmount",IF($A228&lt;=E9,H9,I9),IF(OR($A228=1,$A228=E9+1),PMT(AN228/DayCount,MAX(TermMonths-$A228+1,1),-AM228),IF(AP227=0,PMT(AN228/DayCount,MAX(TermMonths-$A228+1,1),-AM228),AP227))))))</f>
        <v/>
      </c>
      <c r="AQ228" s="32">
        <f>IF(OR(AM228&lt;=0,$A228&lt;&gt;J9,J9=0),0,MIN(MAX(0,K9-L9*AM228),MAX(0,AM228-(AP228-AO228))))</f>
        <v/>
      </c>
      <c r="AR228" s="32">
        <f>IF(AM228&lt;=0,0,MIN(AM228,(AP228-AO228)+AQ228))</f>
        <v/>
      </c>
      <c r="AS228" s="32">
        <f>IF(AM228&lt;=0,0,MAX(0,AM228-AR228))</f>
        <v/>
      </c>
    </row>
    <row r="229">
      <c r="A229" s="33" t="n">
        <v>216</v>
      </c>
      <c r="B229" s="34">
        <f>IF(A229&gt;TermMonths,"",EDATE(StartDate,A229-1))</f>
        <v/>
      </c>
      <c r="C229" s="33">
        <f>IF(B229="","",YEAR(B229))</f>
        <v/>
      </c>
      <c r="D229" s="32">
        <f>IF(OR($A229&gt;TermMonths,C4&lt;&gt;"Y"),0,J228)</f>
        <v/>
      </c>
      <c r="E229" s="31">
        <f>IF(D229&lt;=0,0,IF($A229&lt;=E4,D4,F4))</f>
        <v/>
      </c>
      <c r="F229" s="32">
        <f>IF(D229&lt;=0,0,D229*E229/DayCount)</f>
        <v/>
      </c>
      <c r="G229" s="32">
        <f>IF(D229&lt;=0,0,MIN(D229+F229,IF(G4="InterestOnly",F229,IF(G4="FixedAmount",IF($A229&lt;=E4,H4,I4),IF(OR($A229=1,$A229=E4+1),PMT(E229/DayCount,MAX(TermMonths-$A229+1,1),-D229),IF(G228=0,PMT(E229/DayCount,MAX(TermMonths-$A229+1,1),-D229),G228))))))</f>
        <v/>
      </c>
      <c r="H229" s="32">
        <f>IF(OR(D229&lt;=0,$A229&lt;&gt;J4,J4=0),0,MIN(MAX(0,K4-L4*D229),MAX(0,D229-(G229-F229))))</f>
        <v/>
      </c>
      <c r="I229" s="32">
        <f>IF(D229&lt;=0,0,MIN(D229,(G229-F229)+H229))</f>
        <v/>
      </c>
      <c r="J229" s="32">
        <f>IF(D229&lt;=0,0,MAX(0,D229-I229))</f>
        <v/>
      </c>
      <c r="K229" s="32">
        <f>IF(OR($A229&gt;TermMonths,C5&lt;&gt;"Y"),0,Q228)</f>
        <v/>
      </c>
      <c r="L229" s="31">
        <f>IF(K229&lt;=0,0,IF($A229&lt;=E5,D5,F5))</f>
        <v/>
      </c>
      <c r="M229" s="32">
        <f>IF(K229&lt;=0,0,K229*L229/DayCount)</f>
        <v/>
      </c>
      <c r="N229" s="32">
        <f>IF(K229&lt;=0,0,MIN(K229+M229,IF(G5="InterestOnly",M229,IF(G5="FixedAmount",IF($A229&lt;=E5,H5,I5),IF(OR($A229=1,$A229=E5+1),PMT(L229/DayCount,MAX(TermMonths-$A229+1,1),-K229),IF(N228=0,PMT(L229/DayCount,MAX(TermMonths-$A229+1,1),-K229),N228))))))</f>
        <v/>
      </c>
      <c r="O229" s="32">
        <f>IF(OR(K229&lt;=0,$A229&lt;&gt;J5,J5=0),0,MIN(MAX(0,K5-L5*K229),MAX(0,K229-(N229-M229))))</f>
        <v/>
      </c>
      <c r="P229" s="32">
        <f>IF(K229&lt;=0,0,MIN(K229,(N229-M229)+O229))</f>
        <v/>
      </c>
      <c r="Q229" s="32">
        <f>IF(K229&lt;=0,0,MAX(0,K229-P229))</f>
        <v/>
      </c>
      <c r="R229" s="32">
        <f>IF(OR($A229&gt;TermMonths,C6&lt;&gt;"Y"),0,X228)</f>
        <v/>
      </c>
      <c r="S229" s="31">
        <f>IF(R229&lt;=0,0,IF($A229&lt;=E6,D6,F6))</f>
        <v/>
      </c>
      <c r="T229" s="32">
        <f>IF(R229&lt;=0,0,R229*S229/DayCount)</f>
        <v/>
      </c>
      <c r="U229" s="32">
        <f>IF(R229&lt;=0,0,MIN(R229+T229,IF(G6="InterestOnly",T229,IF(G6="FixedAmount",IF($A229&lt;=E6,H6,I6),IF(OR($A229=1,$A229=E6+1),PMT(S229/DayCount,MAX(TermMonths-$A229+1,1),-R229),IF(U228=0,PMT(S229/DayCount,MAX(TermMonths-$A229+1,1),-R229),U228))))))</f>
        <v/>
      </c>
      <c r="V229" s="32">
        <f>IF(OR(R229&lt;=0,$A229&lt;&gt;J6,J6=0),0,MIN(MAX(0,K6-L6*R229),MAX(0,R229-(U229-T229))))</f>
        <v/>
      </c>
      <c r="W229" s="32">
        <f>IF(R229&lt;=0,0,MIN(R229,(U229-T229)+V229))</f>
        <v/>
      </c>
      <c r="X229" s="32">
        <f>IF(R229&lt;=0,0,MAX(0,R229-W229))</f>
        <v/>
      </c>
      <c r="Y229" s="32">
        <f>IF(OR($A229&gt;TermMonths,C7&lt;&gt;"Y"),0,AE228)</f>
        <v/>
      </c>
      <c r="Z229" s="31">
        <f>IF(Y229&lt;=0,0,IF($A229&lt;=E7,D7,F7))</f>
        <v/>
      </c>
      <c r="AA229" s="32">
        <f>IF(Y229&lt;=0,0,Y229*Z229/DayCount)</f>
        <v/>
      </c>
      <c r="AB229" s="32">
        <f>IF(Y229&lt;=0,0,MIN(Y229+AA229,IF(G7="InterestOnly",AA229,IF(G7="FixedAmount",IF($A229&lt;=E7,H7,I7),IF(OR($A229=1,$A229=E7+1),PMT(Z229/DayCount,MAX(TermMonths-$A229+1,1),-Y229),IF(AB228=0,PMT(Z229/DayCount,MAX(TermMonths-$A229+1,1),-Y229),AB228))))))</f>
        <v/>
      </c>
      <c r="AC229" s="32">
        <f>IF(OR(Y229&lt;=0,$A229&lt;&gt;J7,J7=0),0,MIN(MAX(0,K7-L7*Y229),MAX(0,Y229-(AB229-AA229))))</f>
        <v/>
      </c>
      <c r="AD229" s="32">
        <f>IF(Y229&lt;=0,0,MIN(Y229,(AB229-AA229)+AC229))</f>
        <v/>
      </c>
      <c r="AE229" s="32">
        <f>IF(Y229&lt;=0,0,MAX(0,Y229-AD229))</f>
        <v/>
      </c>
      <c r="AF229" s="32">
        <f>IF(OR($A229&gt;TermMonths,C8&lt;&gt;"Y"),0,AL228)</f>
        <v/>
      </c>
      <c r="AG229" s="31">
        <f>IF(AF229&lt;=0,0,IF($A229&lt;=E8,D8,F8))</f>
        <v/>
      </c>
      <c r="AH229" s="32">
        <f>IF(AF229&lt;=0,0,AF229*AG229/DayCount)</f>
        <v/>
      </c>
      <c r="AI229" s="32">
        <f>IF(AF229&lt;=0,0,MIN(AF229+AH229,IF(G8="InterestOnly",AH229,IF(G8="FixedAmount",IF($A229&lt;=E8,H8,I8),IF(OR($A229=1,$A229=E8+1),PMT(AG229/DayCount,MAX(TermMonths-$A229+1,1),-AF229),IF(AI228=0,PMT(AG229/DayCount,MAX(TermMonths-$A229+1,1),-AF229),AI228))))))</f>
        <v/>
      </c>
      <c r="AJ229" s="32">
        <f>IF(OR(AF229&lt;=0,$A229&lt;&gt;J8,J8=0),0,MIN(MAX(0,K8-L8*AF229),MAX(0,AF229-(AI229-AH229))))</f>
        <v/>
      </c>
      <c r="AK229" s="32">
        <f>IF(AF229&lt;=0,0,MIN(AF229,(AI229-AH229)+AJ229))</f>
        <v/>
      </c>
      <c r="AL229" s="32">
        <f>IF(AF229&lt;=0,0,MAX(0,AF229-AK229))</f>
        <v/>
      </c>
      <c r="AM229" s="32">
        <f>IF(OR($A229&gt;TermMonths,C9&lt;&gt;"Y"),0,AS228)</f>
        <v/>
      </c>
      <c r="AN229" s="31">
        <f>IF(AM229&lt;=0,0,IF($A229&lt;=E9,D9,F9))</f>
        <v/>
      </c>
      <c r="AO229" s="32">
        <f>IF(AM229&lt;=0,0,AM229*AN229/DayCount)</f>
        <v/>
      </c>
      <c r="AP229" s="32">
        <f>IF(AM229&lt;=0,0,MIN(AM229+AO229,IF(G9="InterestOnly",AO229,IF(G9="FixedAmount",IF($A229&lt;=E9,H9,I9),IF(OR($A229=1,$A229=E9+1),PMT(AN229/DayCount,MAX(TermMonths-$A229+1,1),-AM229),IF(AP228=0,PMT(AN229/DayCount,MAX(TermMonths-$A229+1,1),-AM229),AP228))))))</f>
        <v/>
      </c>
      <c r="AQ229" s="32">
        <f>IF(OR(AM229&lt;=0,$A229&lt;&gt;J9,J9=0),0,MIN(MAX(0,K9-L9*AM229),MAX(0,AM229-(AP229-AO229))))</f>
        <v/>
      </c>
      <c r="AR229" s="32">
        <f>IF(AM229&lt;=0,0,MIN(AM229,(AP229-AO229)+AQ229))</f>
        <v/>
      </c>
      <c r="AS229" s="32">
        <f>IF(AM229&lt;=0,0,MAX(0,AM229-AR229))</f>
        <v/>
      </c>
    </row>
    <row r="230">
      <c r="A230" s="33" t="n">
        <v>217</v>
      </c>
      <c r="B230" s="34">
        <f>IF(A230&gt;TermMonths,"",EDATE(StartDate,A230-1))</f>
        <v/>
      </c>
      <c r="C230" s="33">
        <f>IF(B230="","",YEAR(B230))</f>
        <v/>
      </c>
      <c r="D230" s="32">
        <f>IF(OR($A230&gt;TermMonths,C4&lt;&gt;"Y"),0,J229)</f>
        <v/>
      </c>
      <c r="E230" s="31">
        <f>IF(D230&lt;=0,0,IF($A230&lt;=E4,D4,F4))</f>
        <v/>
      </c>
      <c r="F230" s="32">
        <f>IF(D230&lt;=0,0,D230*E230/DayCount)</f>
        <v/>
      </c>
      <c r="G230" s="32">
        <f>IF(D230&lt;=0,0,MIN(D230+F230,IF(G4="InterestOnly",F230,IF(G4="FixedAmount",IF($A230&lt;=E4,H4,I4),IF(OR($A230=1,$A230=E4+1),PMT(E230/DayCount,MAX(TermMonths-$A230+1,1),-D230),IF(G229=0,PMT(E230/DayCount,MAX(TermMonths-$A230+1,1),-D230),G229))))))</f>
        <v/>
      </c>
      <c r="H230" s="32">
        <f>IF(OR(D230&lt;=0,$A230&lt;&gt;J4,J4=0),0,MIN(MAX(0,K4-L4*D230),MAX(0,D230-(G230-F230))))</f>
        <v/>
      </c>
      <c r="I230" s="32">
        <f>IF(D230&lt;=0,0,MIN(D230,(G230-F230)+H230))</f>
        <v/>
      </c>
      <c r="J230" s="32">
        <f>IF(D230&lt;=0,0,MAX(0,D230-I230))</f>
        <v/>
      </c>
      <c r="K230" s="32">
        <f>IF(OR($A230&gt;TermMonths,C5&lt;&gt;"Y"),0,Q229)</f>
        <v/>
      </c>
      <c r="L230" s="31">
        <f>IF(K230&lt;=0,0,IF($A230&lt;=E5,D5,F5))</f>
        <v/>
      </c>
      <c r="M230" s="32">
        <f>IF(K230&lt;=0,0,K230*L230/DayCount)</f>
        <v/>
      </c>
      <c r="N230" s="32">
        <f>IF(K230&lt;=0,0,MIN(K230+M230,IF(G5="InterestOnly",M230,IF(G5="FixedAmount",IF($A230&lt;=E5,H5,I5),IF(OR($A230=1,$A230=E5+1),PMT(L230/DayCount,MAX(TermMonths-$A230+1,1),-K230),IF(N229=0,PMT(L230/DayCount,MAX(TermMonths-$A230+1,1),-K230),N229))))))</f>
        <v/>
      </c>
      <c r="O230" s="32">
        <f>IF(OR(K230&lt;=0,$A230&lt;&gt;J5,J5=0),0,MIN(MAX(0,K5-L5*K230),MAX(0,K230-(N230-M230))))</f>
        <v/>
      </c>
      <c r="P230" s="32">
        <f>IF(K230&lt;=0,0,MIN(K230,(N230-M230)+O230))</f>
        <v/>
      </c>
      <c r="Q230" s="32">
        <f>IF(K230&lt;=0,0,MAX(0,K230-P230))</f>
        <v/>
      </c>
      <c r="R230" s="32">
        <f>IF(OR($A230&gt;TermMonths,C6&lt;&gt;"Y"),0,X229)</f>
        <v/>
      </c>
      <c r="S230" s="31">
        <f>IF(R230&lt;=0,0,IF($A230&lt;=E6,D6,F6))</f>
        <v/>
      </c>
      <c r="T230" s="32">
        <f>IF(R230&lt;=0,0,R230*S230/DayCount)</f>
        <v/>
      </c>
      <c r="U230" s="32">
        <f>IF(R230&lt;=0,0,MIN(R230+T230,IF(G6="InterestOnly",T230,IF(G6="FixedAmount",IF($A230&lt;=E6,H6,I6),IF(OR($A230=1,$A230=E6+1),PMT(S230/DayCount,MAX(TermMonths-$A230+1,1),-R230),IF(U229=0,PMT(S230/DayCount,MAX(TermMonths-$A230+1,1),-R230),U229))))))</f>
        <v/>
      </c>
      <c r="V230" s="32">
        <f>IF(OR(R230&lt;=0,$A230&lt;&gt;J6,J6=0),0,MIN(MAX(0,K6-L6*R230),MAX(0,R230-(U230-T230))))</f>
        <v/>
      </c>
      <c r="W230" s="32">
        <f>IF(R230&lt;=0,0,MIN(R230,(U230-T230)+V230))</f>
        <v/>
      </c>
      <c r="X230" s="32">
        <f>IF(R230&lt;=0,0,MAX(0,R230-W230))</f>
        <v/>
      </c>
      <c r="Y230" s="32">
        <f>IF(OR($A230&gt;TermMonths,C7&lt;&gt;"Y"),0,AE229)</f>
        <v/>
      </c>
      <c r="Z230" s="31">
        <f>IF(Y230&lt;=0,0,IF($A230&lt;=E7,D7,F7))</f>
        <v/>
      </c>
      <c r="AA230" s="32">
        <f>IF(Y230&lt;=0,0,Y230*Z230/DayCount)</f>
        <v/>
      </c>
      <c r="AB230" s="32">
        <f>IF(Y230&lt;=0,0,MIN(Y230+AA230,IF(G7="InterestOnly",AA230,IF(G7="FixedAmount",IF($A230&lt;=E7,H7,I7),IF(OR($A230=1,$A230=E7+1),PMT(Z230/DayCount,MAX(TermMonths-$A230+1,1),-Y230),IF(AB229=0,PMT(Z230/DayCount,MAX(TermMonths-$A230+1,1),-Y230),AB229))))))</f>
        <v/>
      </c>
      <c r="AC230" s="32">
        <f>IF(OR(Y230&lt;=0,$A230&lt;&gt;J7,J7=0),0,MIN(MAX(0,K7-L7*Y230),MAX(0,Y230-(AB230-AA230))))</f>
        <v/>
      </c>
      <c r="AD230" s="32">
        <f>IF(Y230&lt;=0,0,MIN(Y230,(AB230-AA230)+AC230))</f>
        <v/>
      </c>
      <c r="AE230" s="32">
        <f>IF(Y230&lt;=0,0,MAX(0,Y230-AD230))</f>
        <v/>
      </c>
      <c r="AF230" s="32">
        <f>IF(OR($A230&gt;TermMonths,C8&lt;&gt;"Y"),0,AL229)</f>
        <v/>
      </c>
      <c r="AG230" s="31">
        <f>IF(AF230&lt;=0,0,IF($A230&lt;=E8,D8,F8))</f>
        <v/>
      </c>
      <c r="AH230" s="32">
        <f>IF(AF230&lt;=0,0,AF230*AG230/DayCount)</f>
        <v/>
      </c>
      <c r="AI230" s="32">
        <f>IF(AF230&lt;=0,0,MIN(AF230+AH230,IF(G8="InterestOnly",AH230,IF(G8="FixedAmount",IF($A230&lt;=E8,H8,I8),IF(OR($A230=1,$A230=E8+1),PMT(AG230/DayCount,MAX(TermMonths-$A230+1,1),-AF230),IF(AI229=0,PMT(AG230/DayCount,MAX(TermMonths-$A230+1,1),-AF230),AI229))))))</f>
        <v/>
      </c>
      <c r="AJ230" s="32">
        <f>IF(OR(AF230&lt;=0,$A230&lt;&gt;J8,J8=0),0,MIN(MAX(0,K8-L8*AF230),MAX(0,AF230-(AI230-AH230))))</f>
        <v/>
      </c>
      <c r="AK230" s="32">
        <f>IF(AF230&lt;=0,0,MIN(AF230,(AI230-AH230)+AJ230))</f>
        <v/>
      </c>
      <c r="AL230" s="32">
        <f>IF(AF230&lt;=0,0,MAX(0,AF230-AK230))</f>
        <v/>
      </c>
      <c r="AM230" s="32">
        <f>IF(OR($A230&gt;TermMonths,C9&lt;&gt;"Y"),0,AS229)</f>
        <v/>
      </c>
      <c r="AN230" s="31">
        <f>IF(AM230&lt;=0,0,IF($A230&lt;=E9,D9,F9))</f>
        <v/>
      </c>
      <c r="AO230" s="32">
        <f>IF(AM230&lt;=0,0,AM230*AN230/DayCount)</f>
        <v/>
      </c>
      <c r="AP230" s="32">
        <f>IF(AM230&lt;=0,0,MIN(AM230+AO230,IF(G9="InterestOnly",AO230,IF(G9="FixedAmount",IF($A230&lt;=E9,H9,I9),IF(OR($A230=1,$A230=E9+1),PMT(AN230/DayCount,MAX(TermMonths-$A230+1,1),-AM230),IF(AP229=0,PMT(AN230/DayCount,MAX(TermMonths-$A230+1,1),-AM230),AP229))))))</f>
        <v/>
      </c>
      <c r="AQ230" s="32">
        <f>IF(OR(AM230&lt;=0,$A230&lt;&gt;J9,J9=0),0,MIN(MAX(0,K9-L9*AM230),MAX(0,AM230-(AP230-AO230))))</f>
        <v/>
      </c>
      <c r="AR230" s="32">
        <f>IF(AM230&lt;=0,0,MIN(AM230,(AP230-AO230)+AQ230))</f>
        <v/>
      </c>
      <c r="AS230" s="32">
        <f>IF(AM230&lt;=0,0,MAX(0,AM230-AR230))</f>
        <v/>
      </c>
    </row>
    <row r="231">
      <c r="A231" s="33" t="n">
        <v>218</v>
      </c>
      <c r="B231" s="34">
        <f>IF(A231&gt;TermMonths,"",EDATE(StartDate,A231-1))</f>
        <v/>
      </c>
      <c r="C231" s="33">
        <f>IF(B231="","",YEAR(B231))</f>
        <v/>
      </c>
      <c r="D231" s="32">
        <f>IF(OR($A231&gt;TermMonths,C4&lt;&gt;"Y"),0,J230)</f>
        <v/>
      </c>
      <c r="E231" s="31">
        <f>IF(D231&lt;=0,0,IF($A231&lt;=E4,D4,F4))</f>
        <v/>
      </c>
      <c r="F231" s="32">
        <f>IF(D231&lt;=0,0,D231*E231/DayCount)</f>
        <v/>
      </c>
      <c r="G231" s="32">
        <f>IF(D231&lt;=0,0,MIN(D231+F231,IF(G4="InterestOnly",F231,IF(G4="FixedAmount",IF($A231&lt;=E4,H4,I4),IF(OR($A231=1,$A231=E4+1),PMT(E231/DayCount,MAX(TermMonths-$A231+1,1),-D231),IF(G230=0,PMT(E231/DayCount,MAX(TermMonths-$A231+1,1),-D231),G230))))))</f>
        <v/>
      </c>
      <c r="H231" s="32">
        <f>IF(OR(D231&lt;=0,$A231&lt;&gt;J4,J4=0),0,MIN(MAX(0,K4-L4*D231),MAX(0,D231-(G231-F231))))</f>
        <v/>
      </c>
      <c r="I231" s="32">
        <f>IF(D231&lt;=0,0,MIN(D231,(G231-F231)+H231))</f>
        <v/>
      </c>
      <c r="J231" s="32">
        <f>IF(D231&lt;=0,0,MAX(0,D231-I231))</f>
        <v/>
      </c>
      <c r="K231" s="32">
        <f>IF(OR($A231&gt;TermMonths,C5&lt;&gt;"Y"),0,Q230)</f>
        <v/>
      </c>
      <c r="L231" s="31">
        <f>IF(K231&lt;=0,0,IF($A231&lt;=E5,D5,F5))</f>
        <v/>
      </c>
      <c r="M231" s="32">
        <f>IF(K231&lt;=0,0,K231*L231/DayCount)</f>
        <v/>
      </c>
      <c r="N231" s="32">
        <f>IF(K231&lt;=0,0,MIN(K231+M231,IF(G5="InterestOnly",M231,IF(G5="FixedAmount",IF($A231&lt;=E5,H5,I5),IF(OR($A231=1,$A231=E5+1),PMT(L231/DayCount,MAX(TermMonths-$A231+1,1),-K231),IF(N230=0,PMT(L231/DayCount,MAX(TermMonths-$A231+1,1),-K231),N230))))))</f>
        <v/>
      </c>
      <c r="O231" s="32">
        <f>IF(OR(K231&lt;=0,$A231&lt;&gt;J5,J5=0),0,MIN(MAX(0,K5-L5*K231),MAX(0,K231-(N231-M231))))</f>
        <v/>
      </c>
      <c r="P231" s="32">
        <f>IF(K231&lt;=0,0,MIN(K231,(N231-M231)+O231))</f>
        <v/>
      </c>
      <c r="Q231" s="32">
        <f>IF(K231&lt;=0,0,MAX(0,K231-P231))</f>
        <v/>
      </c>
      <c r="R231" s="32">
        <f>IF(OR($A231&gt;TermMonths,C6&lt;&gt;"Y"),0,X230)</f>
        <v/>
      </c>
      <c r="S231" s="31">
        <f>IF(R231&lt;=0,0,IF($A231&lt;=E6,D6,F6))</f>
        <v/>
      </c>
      <c r="T231" s="32">
        <f>IF(R231&lt;=0,0,R231*S231/DayCount)</f>
        <v/>
      </c>
      <c r="U231" s="32">
        <f>IF(R231&lt;=0,0,MIN(R231+T231,IF(G6="InterestOnly",T231,IF(G6="FixedAmount",IF($A231&lt;=E6,H6,I6),IF(OR($A231=1,$A231=E6+1),PMT(S231/DayCount,MAX(TermMonths-$A231+1,1),-R231),IF(U230=0,PMT(S231/DayCount,MAX(TermMonths-$A231+1,1),-R231),U230))))))</f>
        <v/>
      </c>
      <c r="V231" s="32">
        <f>IF(OR(R231&lt;=0,$A231&lt;&gt;J6,J6=0),0,MIN(MAX(0,K6-L6*R231),MAX(0,R231-(U231-T231))))</f>
        <v/>
      </c>
      <c r="W231" s="32">
        <f>IF(R231&lt;=0,0,MIN(R231,(U231-T231)+V231))</f>
        <v/>
      </c>
      <c r="X231" s="32">
        <f>IF(R231&lt;=0,0,MAX(0,R231-W231))</f>
        <v/>
      </c>
      <c r="Y231" s="32">
        <f>IF(OR($A231&gt;TermMonths,C7&lt;&gt;"Y"),0,AE230)</f>
        <v/>
      </c>
      <c r="Z231" s="31">
        <f>IF(Y231&lt;=0,0,IF($A231&lt;=E7,D7,F7))</f>
        <v/>
      </c>
      <c r="AA231" s="32">
        <f>IF(Y231&lt;=0,0,Y231*Z231/DayCount)</f>
        <v/>
      </c>
      <c r="AB231" s="32">
        <f>IF(Y231&lt;=0,0,MIN(Y231+AA231,IF(G7="InterestOnly",AA231,IF(G7="FixedAmount",IF($A231&lt;=E7,H7,I7),IF(OR($A231=1,$A231=E7+1),PMT(Z231/DayCount,MAX(TermMonths-$A231+1,1),-Y231),IF(AB230=0,PMT(Z231/DayCount,MAX(TermMonths-$A231+1,1),-Y231),AB230))))))</f>
        <v/>
      </c>
      <c r="AC231" s="32">
        <f>IF(OR(Y231&lt;=0,$A231&lt;&gt;J7,J7=0),0,MIN(MAX(0,K7-L7*Y231),MAX(0,Y231-(AB231-AA231))))</f>
        <v/>
      </c>
      <c r="AD231" s="32">
        <f>IF(Y231&lt;=0,0,MIN(Y231,(AB231-AA231)+AC231))</f>
        <v/>
      </c>
      <c r="AE231" s="32">
        <f>IF(Y231&lt;=0,0,MAX(0,Y231-AD231))</f>
        <v/>
      </c>
      <c r="AF231" s="32">
        <f>IF(OR($A231&gt;TermMonths,C8&lt;&gt;"Y"),0,AL230)</f>
        <v/>
      </c>
      <c r="AG231" s="31">
        <f>IF(AF231&lt;=0,0,IF($A231&lt;=E8,D8,F8))</f>
        <v/>
      </c>
      <c r="AH231" s="32">
        <f>IF(AF231&lt;=0,0,AF231*AG231/DayCount)</f>
        <v/>
      </c>
      <c r="AI231" s="32">
        <f>IF(AF231&lt;=0,0,MIN(AF231+AH231,IF(G8="InterestOnly",AH231,IF(G8="FixedAmount",IF($A231&lt;=E8,H8,I8),IF(OR($A231=1,$A231=E8+1),PMT(AG231/DayCount,MAX(TermMonths-$A231+1,1),-AF231),IF(AI230=0,PMT(AG231/DayCount,MAX(TermMonths-$A231+1,1),-AF231),AI230))))))</f>
        <v/>
      </c>
      <c r="AJ231" s="32">
        <f>IF(OR(AF231&lt;=0,$A231&lt;&gt;J8,J8=0),0,MIN(MAX(0,K8-L8*AF231),MAX(0,AF231-(AI231-AH231))))</f>
        <v/>
      </c>
      <c r="AK231" s="32">
        <f>IF(AF231&lt;=0,0,MIN(AF231,(AI231-AH231)+AJ231))</f>
        <v/>
      </c>
      <c r="AL231" s="32">
        <f>IF(AF231&lt;=0,0,MAX(0,AF231-AK231))</f>
        <v/>
      </c>
      <c r="AM231" s="32">
        <f>IF(OR($A231&gt;TermMonths,C9&lt;&gt;"Y"),0,AS230)</f>
        <v/>
      </c>
      <c r="AN231" s="31">
        <f>IF(AM231&lt;=0,0,IF($A231&lt;=E9,D9,F9))</f>
        <v/>
      </c>
      <c r="AO231" s="32">
        <f>IF(AM231&lt;=0,0,AM231*AN231/DayCount)</f>
        <v/>
      </c>
      <c r="AP231" s="32">
        <f>IF(AM231&lt;=0,0,MIN(AM231+AO231,IF(G9="InterestOnly",AO231,IF(G9="FixedAmount",IF($A231&lt;=E9,H9,I9),IF(OR($A231=1,$A231=E9+1),PMT(AN231/DayCount,MAX(TermMonths-$A231+1,1),-AM231),IF(AP230=0,PMT(AN231/DayCount,MAX(TermMonths-$A231+1,1),-AM231),AP230))))))</f>
        <v/>
      </c>
      <c r="AQ231" s="32">
        <f>IF(OR(AM231&lt;=0,$A231&lt;&gt;J9,J9=0),0,MIN(MAX(0,K9-L9*AM231),MAX(0,AM231-(AP231-AO231))))</f>
        <v/>
      </c>
      <c r="AR231" s="32">
        <f>IF(AM231&lt;=0,0,MIN(AM231,(AP231-AO231)+AQ231))</f>
        <v/>
      </c>
      <c r="AS231" s="32">
        <f>IF(AM231&lt;=0,0,MAX(0,AM231-AR231))</f>
        <v/>
      </c>
    </row>
    <row r="232">
      <c r="A232" s="33" t="n">
        <v>219</v>
      </c>
      <c r="B232" s="34">
        <f>IF(A232&gt;TermMonths,"",EDATE(StartDate,A232-1))</f>
        <v/>
      </c>
      <c r="C232" s="33">
        <f>IF(B232="","",YEAR(B232))</f>
        <v/>
      </c>
      <c r="D232" s="32">
        <f>IF(OR($A232&gt;TermMonths,C4&lt;&gt;"Y"),0,J231)</f>
        <v/>
      </c>
      <c r="E232" s="31">
        <f>IF(D232&lt;=0,0,IF($A232&lt;=E4,D4,F4))</f>
        <v/>
      </c>
      <c r="F232" s="32">
        <f>IF(D232&lt;=0,0,D232*E232/DayCount)</f>
        <v/>
      </c>
      <c r="G232" s="32">
        <f>IF(D232&lt;=0,0,MIN(D232+F232,IF(G4="InterestOnly",F232,IF(G4="FixedAmount",IF($A232&lt;=E4,H4,I4),IF(OR($A232=1,$A232=E4+1),PMT(E232/DayCount,MAX(TermMonths-$A232+1,1),-D232),IF(G231=0,PMT(E232/DayCount,MAX(TermMonths-$A232+1,1),-D232),G231))))))</f>
        <v/>
      </c>
      <c r="H232" s="32">
        <f>IF(OR(D232&lt;=0,$A232&lt;&gt;J4,J4=0),0,MIN(MAX(0,K4-L4*D232),MAX(0,D232-(G232-F232))))</f>
        <v/>
      </c>
      <c r="I232" s="32">
        <f>IF(D232&lt;=0,0,MIN(D232,(G232-F232)+H232))</f>
        <v/>
      </c>
      <c r="J232" s="32">
        <f>IF(D232&lt;=0,0,MAX(0,D232-I232))</f>
        <v/>
      </c>
      <c r="K232" s="32">
        <f>IF(OR($A232&gt;TermMonths,C5&lt;&gt;"Y"),0,Q231)</f>
        <v/>
      </c>
      <c r="L232" s="31">
        <f>IF(K232&lt;=0,0,IF($A232&lt;=E5,D5,F5))</f>
        <v/>
      </c>
      <c r="M232" s="32">
        <f>IF(K232&lt;=0,0,K232*L232/DayCount)</f>
        <v/>
      </c>
      <c r="N232" s="32">
        <f>IF(K232&lt;=0,0,MIN(K232+M232,IF(G5="InterestOnly",M232,IF(G5="FixedAmount",IF($A232&lt;=E5,H5,I5),IF(OR($A232=1,$A232=E5+1),PMT(L232/DayCount,MAX(TermMonths-$A232+1,1),-K232),IF(N231=0,PMT(L232/DayCount,MAX(TermMonths-$A232+1,1),-K232),N231))))))</f>
        <v/>
      </c>
      <c r="O232" s="32">
        <f>IF(OR(K232&lt;=0,$A232&lt;&gt;J5,J5=0),0,MIN(MAX(0,K5-L5*K232),MAX(0,K232-(N232-M232))))</f>
        <v/>
      </c>
      <c r="P232" s="32">
        <f>IF(K232&lt;=0,0,MIN(K232,(N232-M232)+O232))</f>
        <v/>
      </c>
      <c r="Q232" s="32">
        <f>IF(K232&lt;=0,0,MAX(0,K232-P232))</f>
        <v/>
      </c>
      <c r="R232" s="32">
        <f>IF(OR($A232&gt;TermMonths,C6&lt;&gt;"Y"),0,X231)</f>
        <v/>
      </c>
      <c r="S232" s="31">
        <f>IF(R232&lt;=0,0,IF($A232&lt;=E6,D6,F6))</f>
        <v/>
      </c>
      <c r="T232" s="32">
        <f>IF(R232&lt;=0,0,R232*S232/DayCount)</f>
        <v/>
      </c>
      <c r="U232" s="32">
        <f>IF(R232&lt;=0,0,MIN(R232+T232,IF(G6="InterestOnly",T232,IF(G6="FixedAmount",IF($A232&lt;=E6,H6,I6),IF(OR($A232=1,$A232=E6+1),PMT(S232/DayCount,MAX(TermMonths-$A232+1,1),-R232),IF(U231=0,PMT(S232/DayCount,MAX(TermMonths-$A232+1,1),-R232),U231))))))</f>
        <v/>
      </c>
      <c r="V232" s="32">
        <f>IF(OR(R232&lt;=0,$A232&lt;&gt;J6,J6=0),0,MIN(MAX(0,K6-L6*R232),MAX(0,R232-(U232-T232))))</f>
        <v/>
      </c>
      <c r="W232" s="32">
        <f>IF(R232&lt;=0,0,MIN(R232,(U232-T232)+V232))</f>
        <v/>
      </c>
      <c r="X232" s="32">
        <f>IF(R232&lt;=0,0,MAX(0,R232-W232))</f>
        <v/>
      </c>
      <c r="Y232" s="32">
        <f>IF(OR($A232&gt;TermMonths,C7&lt;&gt;"Y"),0,AE231)</f>
        <v/>
      </c>
      <c r="Z232" s="31">
        <f>IF(Y232&lt;=0,0,IF($A232&lt;=E7,D7,F7))</f>
        <v/>
      </c>
      <c r="AA232" s="32">
        <f>IF(Y232&lt;=0,0,Y232*Z232/DayCount)</f>
        <v/>
      </c>
      <c r="AB232" s="32">
        <f>IF(Y232&lt;=0,0,MIN(Y232+AA232,IF(G7="InterestOnly",AA232,IF(G7="FixedAmount",IF($A232&lt;=E7,H7,I7),IF(OR($A232=1,$A232=E7+1),PMT(Z232/DayCount,MAX(TermMonths-$A232+1,1),-Y232),IF(AB231=0,PMT(Z232/DayCount,MAX(TermMonths-$A232+1,1),-Y232),AB231))))))</f>
        <v/>
      </c>
      <c r="AC232" s="32">
        <f>IF(OR(Y232&lt;=0,$A232&lt;&gt;J7,J7=0),0,MIN(MAX(0,K7-L7*Y232),MAX(0,Y232-(AB232-AA232))))</f>
        <v/>
      </c>
      <c r="AD232" s="32">
        <f>IF(Y232&lt;=0,0,MIN(Y232,(AB232-AA232)+AC232))</f>
        <v/>
      </c>
      <c r="AE232" s="32">
        <f>IF(Y232&lt;=0,0,MAX(0,Y232-AD232))</f>
        <v/>
      </c>
      <c r="AF232" s="32">
        <f>IF(OR($A232&gt;TermMonths,C8&lt;&gt;"Y"),0,AL231)</f>
        <v/>
      </c>
      <c r="AG232" s="31">
        <f>IF(AF232&lt;=0,0,IF($A232&lt;=E8,D8,F8))</f>
        <v/>
      </c>
      <c r="AH232" s="32">
        <f>IF(AF232&lt;=0,0,AF232*AG232/DayCount)</f>
        <v/>
      </c>
      <c r="AI232" s="32">
        <f>IF(AF232&lt;=0,0,MIN(AF232+AH232,IF(G8="InterestOnly",AH232,IF(G8="FixedAmount",IF($A232&lt;=E8,H8,I8),IF(OR($A232=1,$A232=E8+1),PMT(AG232/DayCount,MAX(TermMonths-$A232+1,1),-AF232),IF(AI231=0,PMT(AG232/DayCount,MAX(TermMonths-$A232+1,1),-AF232),AI231))))))</f>
        <v/>
      </c>
      <c r="AJ232" s="32">
        <f>IF(OR(AF232&lt;=0,$A232&lt;&gt;J8,J8=0),0,MIN(MAX(0,K8-L8*AF232),MAX(0,AF232-(AI232-AH232))))</f>
        <v/>
      </c>
      <c r="AK232" s="32">
        <f>IF(AF232&lt;=0,0,MIN(AF232,(AI232-AH232)+AJ232))</f>
        <v/>
      </c>
      <c r="AL232" s="32">
        <f>IF(AF232&lt;=0,0,MAX(0,AF232-AK232))</f>
        <v/>
      </c>
      <c r="AM232" s="32">
        <f>IF(OR($A232&gt;TermMonths,C9&lt;&gt;"Y"),0,AS231)</f>
        <v/>
      </c>
      <c r="AN232" s="31">
        <f>IF(AM232&lt;=0,0,IF($A232&lt;=E9,D9,F9))</f>
        <v/>
      </c>
      <c r="AO232" s="32">
        <f>IF(AM232&lt;=0,0,AM232*AN232/DayCount)</f>
        <v/>
      </c>
      <c r="AP232" s="32">
        <f>IF(AM232&lt;=0,0,MIN(AM232+AO232,IF(G9="InterestOnly",AO232,IF(G9="FixedAmount",IF($A232&lt;=E9,H9,I9),IF(OR($A232=1,$A232=E9+1),PMT(AN232/DayCount,MAX(TermMonths-$A232+1,1),-AM232),IF(AP231=0,PMT(AN232/DayCount,MAX(TermMonths-$A232+1,1),-AM232),AP231))))))</f>
        <v/>
      </c>
      <c r="AQ232" s="32">
        <f>IF(OR(AM232&lt;=0,$A232&lt;&gt;J9,J9=0),0,MIN(MAX(0,K9-L9*AM232),MAX(0,AM232-(AP232-AO232))))</f>
        <v/>
      </c>
      <c r="AR232" s="32">
        <f>IF(AM232&lt;=0,0,MIN(AM232,(AP232-AO232)+AQ232))</f>
        <v/>
      </c>
      <c r="AS232" s="32">
        <f>IF(AM232&lt;=0,0,MAX(0,AM232-AR232))</f>
        <v/>
      </c>
    </row>
    <row r="233">
      <c r="A233" s="33" t="n">
        <v>220</v>
      </c>
      <c r="B233" s="34">
        <f>IF(A233&gt;TermMonths,"",EDATE(StartDate,A233-1))</f>
        <v/>
      </c>
      <c r="C233" s="33">
        <f>IF(B233="","",YEAR(B233))</f>
        <v/>
      </c>
      <c r="D233" s="32">
        <f>IF(OR($A233&gt;TermMonths,C4&lt;&gt;"Y"),0,J232)</f>
        <v/>
      </c>
      <c r="E233" s="31">
        <f>IF(D233&lt;=0,0,IF($A233&lt;=E4,D4,F4))</f>
        <v/>
      </c>
      <c r="F233" s="32">
        <f>IF(D233&lt;=0,0,D233*E233/DayCount)</f>
        <v/>
      </c>
      <c r="G233" s="32">
        <f>IF(D233&lt;=0,0,MIN(D233+F233,IF(G4="InterestOnly",F233,IF(G4="FixedAmount",IF($A233&lt;=E4,H4,I4),IF(OR($A233=1,$A233=E4+1),PMT(E233/DayCount,MAX(TermMonths-$A233+1,1),-D233),IF(G232=0,PMT(E233/DayCount,MAX(TermMonths-$A233+1,1),-D233),G232))))))</f>
        <v/>
      </c>
      <c r="H233" s="32">
        <f>IF(OR(D233&lt;=0,$A233&lt;&gt;J4,J4=0),0,MIN(MAX(0,K4-L4*D233),MAX(0,D233-(G233-F233))))</f>
        <v/>
      </c>
      <c r="I233" s="32">
        <f>IF(D233&lt;=0,0,MIN(D233,(G233-F233)+H233))</f>
        <v/>
      </c>
      <c r="J233" s="32">
        <f>IF(D233&lt;=0,0,MAX(0,D233-I233))</f>
        <v/>
      </c>
      <c r="K233" s="32">
        <f>IF(OR($A233&gt;TermMonths,C5&lt;&gt;"Y"),0,Q232)</f>
        <v/>
      </c>
      <c r="L233" s="31">
        <f>IF(K233&lt;=0,0,IF($A233&lt;=E5,D5,F5))</f>
        <v/>
      </c>
      <c r="M233" s="32">
        <f>IF(K233&lt;=0,0,K233*L233/DayCount)</f>
        <v/>
      </c>
      <c r="N233" s="32">
        <f>IF(K233&lt;=0,0,MIN(K233+M233,IF(G5="InterestOnly",M233,IF(G5="FixedAmount",IF($A233&lt;=E5,H5,I5),IF(OR($A233=1,$A233=E5+1),PMT(L233/DayCount,MAX(TermMonths-$A233+1,1),-K233),IF(N232=0,PMT(L233/DayCount,MAX(TermMonths-$A233+1,1),-K233),N232))))))</f>
        <v/>
      </c>
      <c r="O233" s="32">
        <f>IF(OR(K233&lt;=0,$A233&lt;&gt;J5,J5=0),0,MIN(MAX(0,K5-L5*K233),MAX(0,K233-(N233-M233))))</f>
        <v/>
      </c>
      <c r="P233" s="32">
        <f>IF(K233&lt;=0,0,MIN(K233,(N233-M233)+O233))</f>
        <v/>
      </c>
      <c r="Q233" s="32">
        <f>IF(K233&lt;=0,0,MAX(0,K233-P233))</f>
        <v/>
      </c>
      <c r="R233" s="32">
        <f>IF(OR($A233&gt;TermMonths,C6&lt;&gt;"Y"),0,X232)</f>
        <v/>
      </c>
      <c r="S233" s="31">
        <f>IF(R233&lt;=0,0,IF($A233&lt;=E6,D6,F6))</f>
        <v/>
      </c>
      <c r="T233" s="32">
        <f>IF(R233&lt;=0,0,R233*S233/DayCount)</f>
        <v/>
      </c>
      <c r="U233" s="32">
        <f>IF(R233&lt;=0,0,MIN(R233+T233,IF(G6="InterestOnly",T233,IF(G6="FixedAmount",IF($A233&lt;=E6,H6,I6),IF(OR($A233=1,$A233=E6+1),PMT(S233/DayCount,MAX(TermMonths-$A233+1,1),-R233),IF(U232=0,PMT(S233/DayCount,MAX(TermMonths-$A233+1,1),-R233),U232))))))</f>
        <v/>
      </c>
      <c r="V233" s="32">
        <f>IF(OR(R233&lt;=0,$A233&lt;&gt;J6,J6=0),0,MIN(MAX(0,K6-L6*R233),MAX(0,R233-(U233-T233))))</f>
        <v/>
      </c>
      <c r="W233" s="32">
        <f>IF(R233&lt;=0,0,MIN(R233,(U233-T233)+V233))</f>
        <v/>
      </c>
      <c r="X233" s="32">
        <f>IF(R233&lt;=0,0,MAX(0,R233-W233))</f>
        <v/>
      </c>
      <c r="Y233" s="32">
        <f>IF(OR($A233&gt;TermMonths,C7&lt;&gt;"Y"),0,AE232)</f>
        <v/>
      </c>
      <c r="Z233" s="31">
        <f>IF(Y233&lt;=0,0,IF($A233&lt;=E7,D7,F7))</f>
        <v/>
      </c>
      <c r="AA233" s="32">
        <f>IF(Y233&lt;=0,0,Y233*Z233/DayCount)</f>
        <v/>
      </c>
      <c r="AB233" s="32">
        <f>IF(Y233&lt;=0,0,MIN(Y233+AA233,IF(G7="InterestOnly",AA233,IF(G7="FixedAmount",IF($A233&lt;=E7,H7,I7),IF(OR($A233=1,$A233=E7+1),PMT(Z233/DayCount,MAX(TermMonths-$A233+1,1),-Y233),IF(AB232=0,PMT(Z233/DayCount,MAX(TermMonths-$A233+1,1),-Y233),AB232))))))</f>
        <v/>
      </c>
      <c r="AC233" s="32">
        <f>IF(OR(Y233&lt;=0,$A233&lt;&gt;J7,J7=0),0,MIN(MAX(0,K7-L7*Y233),MAX(0,Y233-(AB233-AA233))))</f>
        <v/>
      </c>
      <c r="AD233" s="32">
        <f>IF(Y233&lt;=0,0,MIN(Y233,(AB233-AA233)+AC233))</f>
        <v/>
      </c>
      <c r="AE233" s="32">
        <f>IF(Y233&lt;=0,0,MAX(0,Y233-AD233))</f>
        <v/>
      </c>
      <c r="AF233" s="32">
        <f>IF(OR($A233&gt;TermMonths,C8&lt;&gt;"Y"),0,AL232)</f>
        <v/>
      </c>
      <c r="AG233" s="31">
        <f>IF(AF233&lt;=0,0,IF($A233&lt;=E8,D8,F8))</f>
        <v/>
      </c>
      <c r="AH233" s="32">
        <f>IF(AF233&lt;=0,0,AF233*AG233/DayCount)</f>
        <v/>
      </c>
      <c r="AI233" s="32">
        <f>IF(AF233&lt;=0,0,MIN(AF233+AH233,IF(G8="InterestOnly",AH233,IF(G8="FixedAmount",IF($A233&lt;=E8,H8,I8),IF(OR($A233=1,$A233=E8+1),PMT(AG233/DayCount,MAX(TermMonths-$A233+1,1),-AF233),IF(AI232=0,PMT(AG233/DayCount,MAX(TermMonths-$A233+1,1),-AF233),AI232))))))</f>
        <v/>
      </c>
      <c r="AJ233" s="32">
        <f>IF(OR(AF233&lt;=0,$A233&lt;&gt;J8,J8=0),0,MIN(MAX(0,K8-L8*AF233),MAX(0,AF233-(AI233-AH233))))</f>
        <v/>
      </c>
      <c r="AK233" s="32">
        <f>IF(AF233&lt;=0,0,MIN(AF233,(AI233-AH233)+AJ233))</f>
        <v/>
      </c>
      <c r="AL233" s="32">
        <f>IF(AF233&lt;=0,0,MAX(0,AF233-AK233))</f>
        <v/>
      </c>
      <c r="AM233" s="32">
        <f>IF(OR($A233&gt;TermMonths,C9&lt;&gt;"Y"),0,AS232)</f>
        <v/>
      </c>
      <c r="AN233" s="31">
        <f>IF(AM233&lt;=0,0,IF($A233&lt;=E9,D9,F9))</f>
        <v/>
      </c>
      <c r="AO233" s="32">
        <f>IF(AM233&lt;=0,0,AM233*AN233/DayCount)</f>
        <v/>
      </c>
      <c r="AP233" s="32">
        <f>IF(AM233&lt;=0,0,MIN(AM233+AO233,IF(G9="InterestOnly",AO233,IF(G9="FixedAmount",IF($A233&lt;=E9,H9,I9),IF(OR($A233=1,$A233=E9+1),PMT(AN233/DayCount,MAX(TermMonths-$A233+1,1),-AM233),IF(AP232=0,PMT(AN233/DayCount,MAX(TermMonths-$A233+1,1),-AM233),AP232))))))</f>
        <v/>
      </c>
      <c r="AQ233" s="32">
        <f>IF(OR(AM233&lt;=0,$A233&lt;&gt;J9,J9=0),0,MIN(MAX(0,K9-L9*AM233),MAX(0,AM233-(AP233-AO233))))</f>
        <v/>
      </c>
      <c r="AR233" s="32">
        <f>IF(AM233&lt;=0,0,MIN(AM233,(AP233-AO233)+AQ233))</f>
        <v/>
      </c>
      <c r="AS233" s="32">
        <f>IF(AM233&lt;=0,0,MAX(0,AM233-AR233))</f>
        <v/>
      </c>
    </row>
    <row r="234">
      <c r="A234" s="33" t="n">
        <v>221</v>
      </c>
      <c r="B234" s="34">
        <f>IF(A234&gt;TermMonths,"",EDATE(StartDate,A234-1))</f>
        <v/>
      </c>
      <c r="C234" s="33">
        <f>IF(B234="","",YEAR(B234))</f>
        <v/>
      </c>
      <c r="D234" s="32">
        <f>IF(OR($A234&gt;TermMonths,C4&lt;&gt;"Y"),0,J233)</f>
        <v/>
      </c>
      <c r="E234" s="31">
        <f>IF(D234&lt;=0,0,IF($A234&lt;=E4,D4,F4))</f>
        <v/>
      </c>
      <c r="F234" s="32">
        <f>IF(D234&lt;=0,0,D234*E234/DayCount)</f>
        <v/>
      </c>
      <c r="G234" s="32">
        <f>IF(D234&lt;=0,0,MIN(D234+F234,IF(G4="InterestOnly",F234,IF(G4="FixedAmount",IF($A234&lt;=E4,H4,I4),IF(OR($A234=1,$A234=E4+1),PMT(E234/DayCount,MAX(TermMonths-$A234+1,1),-D234),IF(G233=0,PMT(E234/DayCount,MAX(TermMonths-$A234+1,1),-D234),G233))))))</f>
        <v/>
      </c>
      <c r="H234" s="32">
        <f>IF(OR(D234&lt;=0,$A234&lt;&gt;J4,J4=0),0,MIN(MAX(0,K4-L4*D234),MAX(0,D234-(G234-F234))))</f>
        <v/>
      </c>
      <c r="I234" s="32">
        <f>IF(D234&lt;=0,0,MIN(D234,(G234-F234)+H234))</f>
        <v/>
      </c>
      <c r="J234" s="32">
        <f>IF(D234&lt;=0,0,MAX(0,D234-I234))</f>
        <v/>
      </c>
      <c r="K234" s="32">
        <f>IF(OR($A234&gt;TermMonths,C5&lt;&gt;"Y"),0,Q233)</f>
        <v/>
      </c>
      <c r="L234" s="31">
        <f>IF(K234&lt;=0,0,IF($A234&lt;=E5,D5,F5))</f>
        <v/>
      </c>
      <c r="M234" s="32">
        <f>IF(K234&lt;=0,0,K234*L234/DayCount)</f>
        <v/>
      </c>
      <c r="N234" s="32">
        <f>IF(K234&lt;=0,0,MIN(K234+M234,IF(G5="InterestOnly",M234,IF(G5="FixedAmount",IF($A234&lt;=E5,H5,I5),IF(OR($A234=1,$A234=E5+1),PMT(L234/DayCount,MAX(TermMonths-$A234+1,1),-K234),IF(N233=0,PMT(L234/DayCount,MAX(TermMonths-$A234+1,1),-K234),N233))))))</f>
        <v/>
      </c>
      <c r="O234" s="32">
        <f>IF(OR(K234&lt;=0,$A234&lt;&gt;J5,J5=0),0,MIN(MAX(0,K5-L5*K234),MAX(0,K234-(N234-M234))))</f>
        <v/>
      </c>
      <c r="P234" s="32">
        <f>IF(K234&lt;=0,0,MIN(K234,(N234-M234)+O234))</f>
        <v/>
      </c>
      <c r="Q234" s="32">
        <f>IF(K234&lt;=0,0,MAX(0,K234-P234))</f>
        <v/>
      </c>
      <c r="R234" s="32">
        <f>IF(OR($A234&gt;TermMonths,C6&lt;&gt;"Y"),0,X233)</f>
        <v/>
      </c>
      <c r="S234" s="31">
        <f>IF(R234&lt;=0,0,IF($A234&lt;=E6,D6,F6))</f>
        <v/>
      </c>
      <c r="T234" s="32">
        <f>IF(R234&lt;=0,0,R234*S234/DayCount)</f>
        <v/>
      </c>
      <c r="U234" s="32">
        <f>IF(R234&lt;=0,0,MIN(R234+T234,IF(G6="InterestOnly",T234,IF(G6="FixedAmount",IF($A234&lt;=E6,H6,I6),IF(OR($A234=1,$A234=E6+1),PMT(S234/DayCount,MAX(TermMonths-$A234+1,1),-R234),IF(U233=0,PMT(S234/DayCount,MAX(TermMonths-$A234+1,1),-R234),U233))))))</f>
        <v/>
      </c>
      <c r="V234" s="32">
        <f>IF(OR(R234&lt;=0,$A234&lt;&gt;J6,J6=0),0,MIN(MAX(0,K6-L6*R234),MAX(0,R234-(U234-T234))))</f>
        <v/>
      </c>
      <c r="W234" s="32">
        <f>IF(R234&lt;=0,0,MIN(R234,(U234-T234)+V234))</f>
        <v/>
      </c>
      <c r="X234" s="32">
        <f>IF(R234&lt;=0,0,MAX(0,R234-W234))</f>
        <v/>
      </c>
      <c r="Y234" s="32">
        <f>IF(OR($A234&gt;TermMonths,C7&lt;&gt;"Y"),0,AE233)</f>
        <v/>
      </c>
      <c r="Z234" s="31">
        <f>IF(Y234&lt;=0,0,IF($A234&lt;=E7,D7,F7))</f>
        <v/>
      </c>
      <c r="AA234" s="32">
        <f>IF(Y234&lt;=0,0,Y234*Z234/DayCount)</f>
        <v/>
      </c>
      <c r="AB234" s="32">
        <f>IF(Y234&lt;=0,0,MIN(Y234+AA234,IF(G7="InterestOnly",AA234,IF(G7="FixedAmount",IF($A234&lt;=E7,H7,I7),IF(OR($A234=1,$A234=E7+1),PMT(Z234/DayCount,MAX(TermMonths-$A234+1,1),-Y234),IF(AB233=0,PMT(Z234/DayCount,MAX(TermMonths-$A234+1,1),-Y234),AB233))))))</f>
        <v/>
      </c>
      <c r="AC234" s="32">
        <f>IF(OR(Y234&lt;=0,$A234&lt;&gt;J7,J7=0),0,MIN(MAX(0,K7-L7*Y234),MAX(0,Y234-(AB234-AA234))))</f>
        <v/>
      </c>
      <c r="AD234" s="32">
        <f>IF(Y234&lt;=0,0,MIN(Y234,(AB234-AA234)+AC234))</f>
        <v/>
      </c>
      <c r="AE234" s="32">
        <f>IF(Y234&lt;=0,0,MAX(0,Y234-AD234))</f>
        <v/>
      </c>
      <c r="AF234" s="32">
        <f>IF(OR($A234&gt;TermMonths,C8&lt;&gt;"Y"),0,AL233)</f>
        <v/>
      </c>
      <c r="AG234" s="31">
        <f>IF(AF234&lt;=0,0,IF($A234&lt;=E8,D8,F8))</f>
        <v/>
      </c>
      <c r="AH234" s="32">
        <f>IF(AF234&lt;=0,0,AF234*AG234/DayCount)</f>
        <v/>
      </c>
      <c r="AI234" s="32">
        <f>IF(AF234&lt;=0,0,MIN(AF234+AH234,IF(G8="InterestOnly",AH234,IF(G8="FixedAmount",IF($A234&lt;=E8,H8,I8),IF(OR($A234=1,$A234=E8+1),PMT(AG234/DayCount,MAX(TermMonths-$A234+1,1),-AF234),IF(AI233=0,PMT(AG234/DayCount,MAX(TermMonths-$A234+1,1),-AF234),AI233))))))</f>
        <v/>
      </c>
      <c r="AJ234" s="32">
        <f>IF(OR(AF234&lt;=0,$A234&lt;&gt;J8,J8=0),0,MIN(MAX(0,K8-L8*AF234),MAX(0,AF234-(AI234-AH234))))</f>
        <v/>
      </c>
      <c r="AK234" s="32">
        <f>IF(AF234&lt;=0,0,MIN(AF234,(AI234-AH234)+AJ234))</f>
        <v/>
      </c>
      <c r="AL234" s="32">
        <f>IF(AF234&lt;=0,0,MAX(0,AF234-AK234))</f>
        <v/>
      </c>
      <c r="AM234" s="32">
        <f>IF(OR($A234&gt;TermMonths,C9&lt;&gt;"Y"),0,AS233)</f>
        <v/>
      </c>
      <c r="AN234" s="31">
        <f>IF(AM234&lt;=0,0,IF($A234&lt;=E9,D9,F9))</f>
        <v/>
      </c>
      <c r="AO234" s="32">
        <f>IF(AM234&lt;=0,0,AM234*AN234/DayCount)</f>
        <v/>
      </c>
      <c r="AP234" s="32">
        <f>IF(AM234&lt;=0,0,MIN(AM234+AO234,IF(G9="InterestOnly",AO234,IF(G9="FixedAmount",IF($A234&lt;=E9,H9,I9),IF(OR($A234=1,$A234=E9+1),PMT(AN234/DayCount,MAX(TermMonths-$A234+1,1),-AM234),IF(AP233=0,PMT(AN234/DayCount,MAX(TermMonths-$A234+1,1),-AM234),AP233))))))</f>
        <v/>
      </c>
      <c r="AQ234" s="32">
        <f>IF(OR(AM234&lt;=0,$A234&lt;&gt;J9,J9=0),0,MIN(MAX(0,K9-L9*AM234),MAX(0,AM234-(AP234-AO234))))</f>
        <v/>
      </c>
      <c r="AR234" s="32">
        <f>IF(AM234&lt;=0,0,MIN(AM234,(AP234-AO234)+AQ234))</f>
        <v/>
      </c>
      <c r="AS234" s="32">
        <f>IF(AM234&lt;=0,0,MAX(0,AM234-AR234))</f>
        <v/>
      </c>
    </row>
    <row r="235">
      <c r="A235" s="33" t="n">
        <v>222</v>
      </c>
      <c r="B235" s="34">
        <f>IF(A235&gt;TermMonths,"",EDATE(StartDate,A235-1))</f>
        <v/>
      </c>
      <c r="C235" s="33">
        <f>IF(B235="","",YEAR(B235))</f>
        <v/>
      </c>
      <c r="D235" s="32">
        <f>IF(OR($A235&gt;TermMonths,C4&lt;&gt;"Y"),0,J234)</f>
        <v/>
      </c>
      <c r="E235" s="31">
        <f>IF(D235&lt;=0,0,IF($A235&lt;=E4,D4,F4))</f>
        <v/>
      </c>
      <c r="F235" s="32">
        <f>IF(D235&lt;=0,0,D235*E235/DayCount)</f>
        <v/>
      </c>
      <c r="G235" s="32">
        <f>IF(D235&lt;=0,0,MIN(D235+F235,IF(G4="InterestOnly",F235,IF(G4="FixedAmount",IF($A235&lt;=E4,H4,I4),IF(OR($A235=1,$A235=E4+1),PMT(E235/DayCount,MAX(TermMonths-$A235+1,1),-D235),IF(G234=0,PMT(E235/DayCount,MAX(TermMonths-$A235+1,1),-D235),G234))))))</f>
        <v/>
      </c>
      <c r="H235" s="32">
        <f>IF(OR(D235&lt;=0,$A235&lt;&gt;J4,J4=0),0,MIN(MAX(0,K4-L4*D235),MAX(0,D235-(G235-F235))))</f>
        <v/>
      </c>
      <c r="I235" s="32">
        <f>IF(D235&lt;=0,0,MIN(D235,(G235-F235)+H235))</f>
        <v/>
      </c>
      <c r="J235" s="32">
        <f>IF(D235&lt;=0,0,MAX(0,D235-I235))</f>
        <v/>
      </c>
      <c r="K235" s="32">
        <f>IF(OR($A235&gt;TermMonths,C5&lt;&gt;"Y"),0,Q234)</f>
        <v/>
      </c>
      <c r="L235" s="31">
        <f>IF(K235&lt;=0,0,IF($A235&lt;=E5,D5,F5))</f>
        <v/>
      </c>
      <c r="M235" s="32">
        <f>IF(K235&lt;=0,0,K235*L235/DayCount)</f>
        <v/>
      </c>
      <c r="N235" s="32">
        <f>IF(K235&lt;=0,0,MIN(K235+M235,IF(G5="InterestOnly",M235,IF(G5="FixedAmount",IF($A235&lt;=E5,H5,I5),IF(OR($A235=1,$A235=E5+1),PMT(L235/DayCount,MAX(TermMonths-$A235+1,1),-K235),IF(N234=0,PMT(L235/DayCount,MAX(TermMonths-$A235+1,1),-K235),N234))))))</f>
        <v/>
      </c>
      <c r="O235" s="32">
        <f>IF(OR(K235&lt;=0,$A235&lt;&gt;J5,J5=0),0,MIN(MAX(0,K5-L5*K235),MAX(0,K235-(N235-M235))))</f>
        <v/>
      </c>
      <c r="P235" s="32">
        <f>IF(K235&lt;=0,0,MIN(K235,(N235-M235)+O235))</f>
        <v/>
      </c>
      <c r="Q235" s="32">
        <f>IF(K235&lt;=0,0,MAX(0,K235-P235))</f>
        <v/>
      </c>
      <c r="R235" s="32">
        <f>IF(OR($A235&gt;TermMonths,C6&lt;&gt;"Y"),0,X234)</f>
        <v/>
      </c>
      <c r="S235" s="31">
        <f>IF(R235&lt;=0,0,IF($A235&lt;=E6,D6,F6))</f>
        <v/>
      </c>
      <c r="T235" s="32">
        <f>IF(R235&lt;=0,0,R235*S235/DayCount)</f>
        <v/>
      </c>
      <c r="U235" s="32">
        <f>IF(R235&lt;=0,0,MIN(R235+T235,IF(G6="InterestOnly",T235,IF(G6="FixedAmount",IF($A235&lt;=E6,H6,I6),IF(OR($A235=1,$A235=E6+1),PMT(S235/DayCount,MAX(TermMonths-$A235+1,1),-R235),IF(U234=0,PMT(S235/DayCount,MAX(TermMonths-$A235+1,1),-R235),U234))))))</f>
        <v/>
      </c>
      <c r="V235" s="32">
        <f>IF(OR(R235&lt;=0,$A235&lt;&gt;J6,J6=0),0,MIN(MAX(0,K6-L6*R235),MAX(0,R235-(U235-T235))))</f>
        <v/>
      </c>
      <c r="W235" s="32">
        <f>IF(R235&lt;=0,0,MIN(R235,(U235-T235)+V235))</f>
        <v/>
      </c>
      <c r="X235" s="32">
        <f>IF(R235&lt;=0,0,MAX(0,R235-W235))</f>
        <v/>
      </c>
      <c r="Y235" s="32">
        <f>IF(OR($A235&gt;TermMonths,C7&lt;&gt;"Y"),0,AE234)</f>
        <v/>
      </c>
      <c r="Z235" s="31">
        <f>IF(Y235&lt;=0,0,IF($A235&lt;=E7,D7,F7))</f>
        <v/>
      </c>
      <c r="AA235" s="32">
        <f>IF(Y235&lt;=0,0,Y235*Z235/DayCount)</f>
        <v/>
      </c>
      <c r="AB235" s="32">
        <f>IF(Y235&lt;=0,0,MIN(Y235+AA235,IF(G7="InterestOnly",AA235,IF(G7="FixedAmount",IF($A235&lt;=E7,H7,I7),IF(OR($A235=1,$A235=E7+1),PMT(Z235/DayCount,MAX(TermMonths-$A235+1,1),-Y235),IF(AB234=0,PMT(Z235/DayCount,MAX(TermMonths-$A235+1,1),-Y235),AB234))))))</f>
        <v/>
      </c>
      <c r="AC235" s="32">
        <f>IF(OR(Y235&lt;=0,$A235&lt;&gt;J7,J7=0),0,MIN(MAX(0,K7-L7*Y235),MAX(0,Y235-(AB235-AA235))))</f>
        <v/>
      </c>
      <c r="AD235" s="32">
        <f>IF(Y235&lt;=0,0,MIN(Y235,(AB235-AA235)+AC235))</f>
        <v/>
      </c>
      <c r="AE235" s="32">
        <f>IF(Y235&lt;=0,0,MAX(0,Y235-AD235))</f>
        <v/>
      </c>
      <c r="AF235" s="32">
        <f>IF(OR($A235&gt;TermMonths,C8&lt;&gt;"Y"),0,AL234)</f>
        <v/>
      </c>
      <c r="AG235" s="31">
        <f>IF(AF235&lt;=0,0,IF($A235&lt;=E8,D8,F8))</f>
        <v/>
      </c>
      <c r="AH235" s="32">
        <f>IF(AF235&lt;=0,0,AF235*AG235/DayCount)</f>
        <v/>
      </c>
      <c r="AI235" s="32">
        <f>IF(AF235&lt;=0,0,MIN(AF235+AH235,IF(G8="InterestOnly",AH235,IF(G8="FixedAmount",IF($A235&lt;=E8,H8,I8),IF(OR($A235=1,$A235=E8+1),PMT(AG235/DayCount,MAX(TermMonths-$A235+1,1),-AF235),IF(AI234=0,PMT(AG235/DayCount,MAX(TermMonths-$A235+1,1),-AF235),AI234))))))</f>
        <v/>
      </c>
      <c r="AJ235" s="32">
        <f>IF(OR(AF235&lt;=0,$A235&lt;&gt;J8,J8=0),0,MIN(MAX(0,K8-L8*AF235),MAX(0,AF235-(AI235-AH235))))</f>
        <v/>
      </c>
      <c r="AK235" s="32">
        <f>IF(AF235&lt;=0,0,MIN(AF235,(AI235-AH235)+AJ235))</f>
        <v/>
      </c>
      <c r="AL235" s="32">
        <f>IF(AF235&lt;=0,0,MAX(0,AF235-AK235))</f>
        <v/>
      </c>
      <c r="AM235" s="32">
        <f>IF(OR($A235&gt;TermMonths,C9&lt;&gt;"Y"),0,AS234)</f>
        <v/>
      </c>
      <c r="AN235" s="31">
        <f>IF(AM235&lt;=0,0,IF($A235&lt;=E9,D9,F9))</f>
        <v/>
      </c>
      <c r="AO235" s="32">
        <f>IF(AM235&lt;=0,0,AM235*AN235/DayCount)</f>
        <v/>
      </c>
      <c r="AP235" s="32">
        <f>IF(AM235&lt;=0,0,MIN(AM235+AO235,IF(G9="InterestOnly",AO235,IF(G9="FixedAmount",IF($A235&lt;=E9,H9,I9),IF(OR($A235=1,$A235=E9+1),PMT(AN235/DayCount,MAX(TermMonths-$A235+1,1),-AM235),IF(AP234=0,PMT(AN235/DayCount,MAX(TermMonths-$A235+1,1),-AM235),AP234))))))</f>
        <v/>
      </c>
      <c r="AQ235" s="32">
        <f>IF(OR(AM235&lt;=0,$A235&lt;&gt;J9,J9=0),0,MIN(MAX(0,K9-L9*AM235),MAX(0,AM235-(AP235-AO235))))</f>
        <v/>
      </c>
      <c r="AR235" s="32">
        <f>IF(AM235&lt;=0,0,MIN(AM235,(AP235-AO235)+AQ235))</f>
        <v/>
      </c>
      <c r="AS235" s="32">
        <f>IF(AM235&lt;=0,0,MAX(0,AM235-AR235))</f>
        <v/>
      </c>
    </row>
    <row r="236">
      <c r="A236" s="33" t="n">
        <v>223</v>
      </c>
      <c r="B236" s="34">
        <f>IF(A236&gt;TermMonths,"",EDATE(StartDate,A236-1))</f>
        <v/>
      </c>
      <c r="C236" s="33">
        <f>IF(B236="","",YEAR(B236))</f>
        <v/>
      </c>
      <c r="D236" s="32">
        <f>IF(OR($A236&gt;TermMonths,C4&lt;&gt;"Y"),0,J235)</f>
        <v/>
      </c>
      <c r="E236" s="31">
        <f>IF(D236&lt;=0,0,IF($A236&lt;=E4,D4,F4))</f>
        <v/>
      </c>
      <c r="F236" s="32">
        <f>IF(D236&lt;=0,0,D236*E236/DayCount)</f>
        <v/>
      </c>
      <c r="G236" s="32">
        <f>IF(D236&lt;=0,0,MIN(D236+F236,IF(G4="InterestOnly",F236,IF(G4="FixedAmount",IF($A236&lt;=E4,H4,I4),IF(OR($A236=1,$A236=E4+1),PMT(E236/DayCount,MAX(TermMonths-$A236+1,1),-D236),IF(G235=0,PMT(E236/DayCount,MAX(TermMonths-$A236+1,1),-D236),G235))))))</f>
        <v/>
      </c>
      <c r="H236" s="32">
        <f>IF(OR(D236&lt;=0,$A236&lt;&gt;J4,J4=0),0,MIN(MAX(0,K4-L4*D236),MAX(0,D236-(G236-F236))))</f>
        <v/>
      </c>
      <c r="I236" s="32">
        <f>IF(D236&lt;=0,0,MIN(D236,(G236-F236)+H236))</f>
        <v/>
      </c>
      <c r="J236" s="32">
        <f>IF(D236&lt;=0,0,MAX(0,D236-I236))</f>
        <v/>
      </c>
      <c r="K236" s="32">
        <f>IF(OR($A236&gt;TermMonths,C5&lt;&gt;"Y"),0,Q235)</f>
        <v/>
      </c>
      <c r="L236" s="31">
        <f>IF(K236&lt;=0,0,IF($A236&lt;=E5,D5,F5))</f>
        <v/>
      </c>
      <c r="M236" s="32">
        <f>IF(K236&lt;=0,0,K236*L236/DayCount)</f>
        <v/>
      </c>
      <c r="N236" s="32">
        <f>IF(K236&lt;=0,0,MIN(K236+M236,IF(G5="InterestOnly",M236,IF(G5="FixedAmount",IF($A236&lt;=E5,H5,I5),IF(OR($A236=1,$A236=E5+1),PMT(L236/DayCount,MAX(TermMonths-$A236+1,1),-K236),IF(N235=0,PMT(L236/DayCount,MAX(TermMonths-$A236+1,1),-K236),N235))))))</f>
        <v/>
      </c>
      <c r="O236" s="32">
        <f>IF(OR(K236&lt;=0,$A236&lt;&gt;J5,J5=0),0,MIN(MAX(0,K5-L5*K236),MAX(0,K236-(N236-M236))))</f>
        <v/>
      </c>
      <c r="P236" s="32">
        <f>IF(K236&lt;=0,0,MIN(K236,(N236-M236)+O236))</f>
        <v/>
      </c>
      <c r="Q236" s="32">
        <f>IF(K236&lt;=0,0,MAX(0,K236-P236))</f>
        <v/>
      </c>
      <c r="R236" s="32">
        <f>IF(OR($A236&gt;TermMonths,C6&lt;&gt;"Y"),0,X235)</f>
        <v/>
      </c>
      <c r="S236" s="31">
        <f>IF(R236&lt;=0,0,IF($A236&lt;=E6,D6,F6))</f>
        <v/>
      </c>
      <c r="T236" s="32">
        <f>IF(R236&lt;=0,0,R236*S236/DayCount)</f>
        <v/>
      </c>
      <c r="U236" s="32">
        <f>IF(R236&lt;=0,0,MIN(R236+T236,IF(G6="InterestOnly",T236,IF(G6="FixedAmount",IF($A236&lt;=E6,H6,I6),IF(OR($A236=1,$A236=E6+1),PMT(S236/DayCount,MAX(TermMonths-$A236+1,1),-R236),IF(U235=0,PMT(S236/DayCount,MAX(TermMonths-$A236+1,1),-R236),U235))))))</f>
        <v/>
      </c>
      <c r="V236" s="32">
        <f>IF(OR(R236&lt;=0,$A236&lt;&gt;J6,J6=0),0,MIN(MAX(0,K6-L6*R236),MAX(0,R236-(U236-T236))))</f>
        <v/>
      </c>
      <c r="W236" s="32">
        <f>IF(R236&lt;=0,0,MIN(R236,(U236-T236)+V236))</f>
        <v/>
      </c>
      <c r="X236" s="32">
        <f>IF(R236&lt;=0,0,MAX(0,R236-W236))</f>
        <v/>
      </c>
      <c r="Y236" s="32">
        <f>IF(OR($A236&gt;TermMonths,C7&lt;&gt;"Y"),0,AE235)</f>
        <v/>
      </c>
      <c r="Z236" s="31">
        <f>IF(Y236&lt;=0,0,IF($A236&lt;=E7,D7,F7))</f>
        <v/>
      </c>
      <c r="AA236" s="32">
        <f>IF(Y236&lt;=0,0,Y236*Z236/DayCount)</f>
        <v/>
      </c>
      <c r="AB236" s="32">
        <f>IF(Y236&lt;=0,0,MIN(Y236+AA236,IF(G7="InterestOnly",AA236,IF(G7="FixedAmount",IF($A236&lt;=E7,H7,I7),IF(OR($A236=1,$A236=E7+1),PMT(Z236/DayCount,MAX(TermMonths-$A236+1,1),-Y236),IF(AB235=0,PMT(Z236/DayCount,MAX(TermMonths-$A236+1,1),-Y236),AB235))))))</f>
        <v/>
      </c>
      <c r="AC236" s="32">
        <f>IF(OR(Y236&lt;=0,$A236&lt;&gt;J7,J7=0),0,MIN(MAX(0,K7-L7*Y236),MAX(0,Y236-(AB236-AA236))))</f>
        <v/>
      </c>
      <c r="AD236" s="32">
        <f>IF(Y236&lt;=0,0,MIN(Y236,(AB236-AA236)+AC236))</f>
        <v/>
      </c>
      <c r="AE236" s="32">
        <f>IF(Y236&lt;=0,0,MAX(0,Y236-AD236))</f>
        <v/>
      </c>
      <c r="AF236" s="32">
        <f>IF(OR($A236&gt;TermMonths,C8&lt;&gt;"Y"),0,AL235)</f>
        <v/>
      </c>
      <c r="AG236" s="31">
        <f>IF(AF236&lt;=0,0,IF($A236&lt;=E8,D8,F8))</f>
        <v/>
      </c>
      <c r="AH236" s="32">
        <f>IF(AF236&lt;=0,0,AF236*AG236/DayCount)</f>
        <v/>
      </c>
      <c r="AI236" s="32">
        <f>IF(AF236&lt;=0,0,MIN(AF236+AH236,IF(G8="InterestOnly",AH236,IF(G8="FixedAmount",IF($A236&lt;=E8,H8,I8),IF(OR($A236=1,$A236=E8+1),PMT(AG236/DayCount,MAX(TermMonths-$A236+1,1),-AF236),IF(AI235=0,PMT(AG236/DayCount,MAX(TermMonths-$A236+1,1),-AF236),AI235))))))</f>
        <v/>
      </c>
      <c r="AJ236" s="32">
        <f>IF(OR(AF236&lt;=0,$A236&lt;&gt;J8,J8=0),0,MIN(MAX(0,K8-L8*AF236),MAX(0,AF236-(AI236-AH236))))</f>
        <v/>
      </c>
      <c r="AK236" s="32">
        <f>IF(AF236&lt;=0,0,MIN(AF236,(AI236-AH236)+AJ236))</f>
        <v/>
      </c>
      <c r="AL236" s="32">
        <f>IF(AF236&lt;=0,0,MAX(0,AF236-AK236))</f>
        <v/>
      </c>
      <c r="AM236" s="32">
        <f>IF(OR($A236&gt;TermMonths,C9&lt;&gt;"Y"),0,AS235)</f>
        <v/>
      </c>
      <c r="AN236" s="31">
        <f>IF(AM236&lt;=0,0,IF($A236&lt;=E9,D9,F9))</f>
        <v/>
      </c>
      <c r="AO236" s="32">
        <f>IF(AM236&lt;=0,0,AM236*AN236/DayCount)</f>
        <v/>
      </c>
      <c r="AP236" s="32">
        <f>IF(AM236&lt;=0,0,MIN(AM236+AO236,IF(G9="InterestOnly",AO236,IF(G9="FixedAmount",IF($A236&lt;=E9,H9,I9),IF(OR($A236=1,$A236=E9+1),PMT(AN236/DayCount,MAX(TermMonths-$A236+1,1),-AM236),IF(AP235=0,PMT(AN236/DayCount,MAX(TermMonths-$A236+1,1),-AM236),AP235))))))</f>
        <v/>
      </c>
      <c r="AQ236" s="32">
        <f>IF(OR(AM236&lt;=0,$A236&lt;&gt;J9,J9=0),0,MIN(MAX(0,K9-L9*AM236),MAX(0,AM236-(AP236-AO236))))</f>
        <v/>
      </c>
      <c r="AR236" s="32">
        <f>IF(AM236&lt;=0,0,MIN(AM236,(AP236-AO236)+AQ236))</f>
        <v/>
      </c>
      <c r="AS236" s="32">
        <f>IF(AM236&lt;=0,0,MAX(0,AM236-AR236))</f>
        <v/>
      </c>
    </row>
    <row r="237">
      <c r="A237" s="33" t="n">
        <v>224</v>
      </c>
      <c r="B237" s="34">
        <f>IF(A237&gt;TermMonths,"",EDATE(StartDate,A237-1))</f>
        <v/>
      </c>
      <c r="C237" s="33">
        <f>IF(B237="","",YEAR(B237))</f>
        <v/>
      </c>
      <c r="D237" s="32">
        <f>IF(OR($A237&gt;TermMonths,C4&lt;&gt;"Y"),0,J236)</f>
        <v/>
      </c>
      <c r="E237" s="31">
        <f>IF(D237&lt;=0,0,IF($A237&lt;=E4,D4,F4))</f>
        <v/>
      </c>
      <c r="F237" s="32">
        <f>IF(D237&lt;=0,0,D237*E237/DayCount)</f>
        <v/>
      </c>
      <c r="G237" s="32">
        <f>IF(D237&lt;=0,0,MIN(D237+F237,IF(G4="InterestOnly",F237,IF(G4="FixedAmount",IF($A237&lt;=E4,H4,I4),IF(OR($A237=1,$A237=E4+1),PMT(E237/DayCount,MAX(TermMonths-$A237+1,1),-D237),IF(G236=0,PMT(E237/DayCount,MAX(TermMonths-$A237+1,1),-D237),G236))))))</f>
        <v/>
      </c>
      <c r="H237" s="32">
        <f>IF(OR(D237&lt;=0,$A237&lt;&gt;J4,J4=0),0,MIN(MAX(0,K4-L4*D237),MAX(0,D237-(G237-F237))))</f>
        <v/>
      </c>
      <c r="I237" s="32">
        <f>IF(D237&lt;=0,0,MIN(D237,(G237-F237)+H237))</f>
        <v/>
      </c>
      <c r="J237" s="32">
        <f>IF(D237&lt;=0,0,MAX(0,D237-I237))</f>
        <v/>
      </c>
      <c r="K237" s="32">
        <f>IF(OR($A237&gt;TermMonths,C5&lt;&gt;"Y"),0,Q236)</f>
        <v/>
      </c>
      <c r="L237" s="31">
        <f>IF(K237&lt;=0,0,IF($A237&lt;=E5,D5,F5))</f>
        <v/>
      </c>
      <c r="M237" s="32">
        <f>IF(K237&lt;=0,0,K237*L237/DayCount)</f>
        <v/>
      </c>
      <c r="N237" s="32">
        <f>IF(K237&lt;=0,0,MIN(K237+M237,IF(G5="InterestOnly",M237,IF(G5="FixedAmount",IF($A237&lt;=E5,H5,I5),IF(OR($A237=1,$A237=E5+1),PMT(L237/DayCount,MAX(TermMonths-$A237+1,1),-K237),IF(N236=0,PMT(L237/DayCount,MAX(TermMonths-$A237+1,1),-K237),N236))))))</f>
        <v/>
      </c>
      <c r="O237" s="32">
        <f>IF(OR(K237&lt;=0,$A237&lt;&gt;J5,J5=0),0,MIN(MAX(0,K5-L5*K237),MAX(0,K237-(N237-M237))))</f>
        <v/>
      </c>
      <c r="P237" s="32">
        <f>IF(K237&lt;=0,0,MIN(K237,(N237-M237)+O237))</f>
        <v/>
      </c>
      <c r="Q237" s="32">
        <f>IF(K237&lt;=0,0,MAX(0,K237-P237))</f>
        <v/>
      </c>
      <c r="R237" s="32">
        <f>IF(OR($A237&gt;TermMonths,C6&lt;&gt;"Y"),0,X236)</f>
        <v/>
      </c>
      <c r="S237" s="31">
        <f>IF(R237&lt;=0,0,IF($A237&lt;=E6,D6,F6))</f>
        <v/>
      </c>
      <c r="T237" s="32">
        <f>IF(R237&lt;=0,0,R237*S237/DayCount)</f>
        <v/>
      </c>
      <c r="U237" s="32">
        <f>IF(R237&lt;=0,0,MIN(R237+T237,IF(G6="InterestOnly",T237,IF(G6="FixedAmount",IF($A237&lt;=E6,H6,I6),IF(OR($A237=1,$A237=E6+1),PMT(S237/DayCount,MAX(TermMonths-$A237+1,1),-R237),IF(U236=0,PMT(S237/DayCount,MAX(TermMonths-$A237+1,1),-R237),U236))))))</f>
        <v/>
      </c>
      <c r="V237" s="32">
        <f>IF(OR(R237&lt;=0,$A237&lt;&gt;J6,J6=0),0,MIN(MAX(0,K6-L6*R237),MAX(0,R237-(U237-T237))))</f>
        <v/>
      </c>
      <c r="W237" s="32">
        <f>IF(R237&lt;=0,0,MIN(R237,(U237-T237)+V237))</f>
        <v/>
      </c>
      <c r="X237" s="32">
        <f>IF(R237&lt;=0,0,MAX(0,R237-W237))</f>
        <v/>
      </c>
      <c r="Y237" s="32">
        <f>IF(OR($A237&gt;TermMonths,C7&lt;&gt;"Y"),0,AE236)</f>
        <v/>
      </c>
      <c r="Z237" s="31">
        <f>IF(Y237&lt;=0,0,IF($A237&lt;=E7,D7,F7))</f>
        <v/>
      </c>
      <c r="AA237" s="32">
        <f>IF(Y237&lt;=0,0,Y237*Z237/DayCount)</f>
        <v/>
      </c>
      <c r="AB237" s="32">
        <f>IF(Y237&lt;=0,0,MIN(Y237+AA237,IF(G7="InterestOnly",AA237,IF(G7="FixedAmount",IF($A237&lt;=E7,H7,I7),IF(OR($A237=1,$A237=E7+1),PMT(Z237/DayCount,MAX(TermMonths-$A237+1,1),-Y237),IF(AB236=0,PMT(Z237/DayCount,MAX(TermMonths-$A237+1,1),-Y237),AB236))))))</f>
        <v/>
      </c>
      <c r="AC237" s="32">
        <f>IF(OR(Y237&lt;=0,$A237&lt;&gt;J7,J7=0),0,MIN(MAX(0,K7-L7*Y237),MAX(0,Y237-(AB237-AA237))))</f>
        <v/>
      </c>
      <c r="AD237" s="32">
        <f>IF(Y237&lt;=0,0,MIN(Y237,(AB237-AA237)+AC237))</f>
        <v/>
      </c>
      <c r="AE237" s="32">
        <f>IF(Y237&lt;=0,0,MAX(0,Y237-AD237))</f>
        <v/>
      </c>
      <c r="AF237" s="32">
        <f>IF(OR($A237&gt;TermMonths,C8&lt;&gt;"Y"),0,AL236)</f>
        <v/>
      </c>
      <c r="AG237" s="31">
        <f>IF(AF237&lt;=0,0,IF($A237&lt;=E8,D8,F8))</f>
        <v/>
      </c>
      <c r="AH237" s="32">
        <f>IF(AF237&lt;=0,0,AF237*AG237/DayCount)</f>
        <v/>
      </c>
      <c r="AI237" s="32">
        <f>IF(AF237&lt;=0,0,MIN(AF237+AH237,IF(G8="InterestOnly",AH237,IF(G8="FixedAmount",IF($A237&lt;=E8,H8,I8),IF(OR($A237=1,$A237=E8+1),PMT(AG237/DayCount,MAX(TermMonths-$A237+1,1),-AF237),IF(AI236=0,PMT(AG237/DayCount,MAX(TermMonths-$A237+1,1),-AF237),AI236))))))</f>
        <v/>
      </c>
      <c r="AJ237" s="32">
        <f>IF(OR(AF237&lt;=0,$A237&lt;&gt;J8,J8=0),0,MIN(MAX(0,K8-L8*AF237),MAX(0,AF237-(AI237-AH237))))</f>
        <v/>
      </c>
      <c r="AK237" s="32">
        <f>IF(AF237&lt;=0,0,MIN(AF237,(AI237-AH237)+AJ237))</f>
        <v/>
      </c>
      <c r="AL237" s="32">
        <f>IF(AF237&lt;=0,0,MAX(0,AF237-AK237))</f>
        <v/>
      </c>
      <c r="AM237" s="32">
        <f>IF(OR($A237&gt;TermMonths,C9&lt;&gt;"Y"),0,AS236)</f>
        <v/>
      </c>
      <c r="AN237" s="31">
        <f>IF(AM237&lt;=0,0,IF($A237&lt;=E9,D9,F9))</f>
        <v/>
      </c>
      <c r="AO237" s="32">
        <f>IF(AM237&lt;=0,0,AM237*AN237/DayCount)</f>
        <v/>
      </c>
      <c r="AP237" s="32">
        <f>IF(AM237&lt;=0,0,MIN(AM237+AO237,IF(G9="InterestOnly",AO237,IF(G9="FixedAmount",IF($A237&lt;=E9,H9,I9),IF(OR($A237=1,$A237=E9+1),PMT(AN237/DayCount,MAX(TermMonths-$A237+1,1),-AM237),IF(AP236=0,PMT(AN237/DayCount,MAX(TermMonths-$A237+1,1),-AM237),AP236))))))</f>
        <v/>
      </c>
      <c r="AQ237" s="32">
        <f>IF(OR(AM237&lt;=0,$A237&lt;&gt;J9,J9=0),0,MIN(MAX(0,K9-L9*AM237),MAX(0,AM237-(AP237-AO237))))</f>
        <v/>
      </c>
      <c r="AR237" s="32">
        <f>IF(AM237&lt;=0,0,MIN(AM237,(AP237-AO237)+AQ237))</f>
        <v/>
      </c>
      <c r="AS237" s="32">
        <f>IF(AM237&lt;=0,0,MAX(0,AM237-AR237))</f>
        <v/>
      </c>
    </row>
    <row r="238">
      <c r="A238" s="33" t="n">
        <v>225</v>
      </c>
      <c r="B238" s="34">
        <f>IF(A238&gt;TermMonths,"",EDATE(StartDate,A238-1))</f>
        <v/>
      </c>
      <c r="C238" s="33">
        <f>IF(B238="","",YEAR(B238))</f>
        <v/>
      </c>
      <c r="D238" s="32">
        <f>IF(OR($A238&gt;TermMonths,C4&lt;&gt;"Y"),0,J237)</f>
        <v/>
      </c>
      <c r="E238" s="31">
        <f>IF(D238&lt;=0,0,IF($A238&lt;=E4,D4,F4))</f>
        <v/>
      </c>
      <c r="F238" s="32">
        <f>IF(D238&lt;=0,0,D238*E238/DayCount)</f>
        <v/>
      </c>
      <c r="G238" s="32">
        <f>IF(D238&lt;=0,0,MIN(D238+F238,IF(G4="InterestOnly",F238,IF(G4="FixedAmount",IF($A238&lt;=E4,H4,I4),IF(OR($A238=1,$A238=E4+1),PMT(E238/DayCount,MAX(TermMonths-$A238+1,1),-D238),IF(G237=0,PMT(E238/DayCount,MAX(TermMonths-$A238+1,1),-D238),G237))))))</f>
        <v/>
      </c>
      <c r="H238" s="32">
        <f>IF(OR(D238&lt;=0,$A238&lt;&gt;J4,J4=0),0,MIN(MAX(0,K4-L4*D238),MAX(0,D238-(G238-F238))))</f>
        <v/>
      </c>
      <c r="I238" s="32">
        <f>IF(D238&lt;=0,0,MIN(D238,(G238-F238)+H238))</f>
        <v/>
      </c>
      <c r="J238" s="32">
        <f>IF(D238&lt;=0,0,MAX(0,D238-I238))</f>
        <v/>
      </c>
      <c r="K238" s="32">
        <f>IF(OR($A238&gt;TermMonths,C5&lt;&gt;"Y"),0,Q237)</f>
        <v/>
      </c>
      <c r="L238" s="31">
        <f>IF(K238&lt;=0,0,IF($A238&lt;=E5,D5,F5))</f>
        <v/>
      </c>
      <c r="M238" s="32">
        <f>IF(K238&lt;=0,0,K238*L238/DayCount)</f>
        <v/>
      </c>
      <c r="N238" s="32">
        <f>IF(K238&lt;=0,0,MIN(K238+M238,IF(G5="InterestOnly",M238,IF(G5="FixedAmount",IF($A238&lt;=E5,H5,I5),IF(OR($A238=1,$A238=E5+1),PMT(L238/DayCount,MAX(TermMonths-$A238+1,1),-K238),IF(N237=0,PMT(L238/DayCount,MAX(TermMonths-$A238+1,1),-K238),N237))))))</f>
        <v/>
      </c>
      <c r="O238" s="32">
        <f>IF(OR(K238&lt;=0,$A238&lt;&gt;J5,J5=0),0,MIN(MAX(0,K5-L5*K238),MAX(0,K238-(N238-M238))))</f>
        <v/>
      </c>
      <c r="P238" s="32">
        <f>IF(K238&lt;=0,0,MIN(K238,(N238-M238)+O238))</f>
        <v/>
      </c>
      <c r="Q238" s="32">
        <f>IF(K238&lt;=0,0,MAX(0,K238-P238))</f>
        <v/>
      </c>
      <c r="R238" s="32">
        <f>IF(OR($A238&gt;TermMonths,C6&lt;&gt;"Y"),0,X237)</f>
        <v/>
      </c>
      <c r="S238" s="31">
        <f>IF(R238&lt;=0,0,IF($A238&lt;=E6,D6,F6))</f>
        <v/>
      </c>
      <c r="T238" s="32">
        <f>IF(R238&lt;=0,0,R238*S238/DayCount)</f>
        <v/>
      </c>
      <c r="U238" s="32">
        <f>IF(R238&lt;=0,0,MIN(R238+T238,IF(G6="InterestOnly",T238,IF(G6="FixedAmount",IF($A238&lt;=E6,H6,I6),IF(OR($A238=1,$A238=E6+1),PMT(S238/DayCount,MAX(TermMonths-$A238+1,1),-R238),IF(U237=0,PMT(S238/DayCount,MAX(TermMonths-$A238+1,1),-R238),U237))))))</f>
        <v/>
      </c>
      <c r="V238" s="32">
        <f>IF(OR(R238&lt;=0,$A238&lt;&gt;J6,J6=0),0,MIN(MAX(0,K6-L6*R238),MAX(0,R238-(U238-T238))))</f>
        <v/>
      </c>
      <c r="W238" s="32">
        <f>IF(R238&lt;=0,0,MIN(R238,(U238-T238)+V238))</f>
        <v/>
      </c>
      <c r="X238" s="32">
        <f>IF(R238&lt;=0,0,MAX(0,R238-W238))</f>
        <v/>
      </c>
      <c r="Y238" s="32">
        <f>IF(OR($A238&gt;TermMonths,C7&lt;&gt;"Y"),0,AE237)</f>
        <v/>
      </c>
      <c r="Z238" s="31">
        <f>IF(Y238&lt;=0,0,IF($A238&lt;=E7,D7,F7))</f>
        <v/>
      </c>
      <c r="AA238" s="32">
        <f>IF(Y238&lt;=0,0,Y238*Z238/DayCount)</f>
        <v/>
      </c>
      <c r="AB238" s="32">
        <f>IF(Y238&lt;=0,0,MIN(Y238+AA238,IF(G7="InterestOnly",AA238,IF(G7="FixedAmount",IF($A238&lt;=E7,H7,I7),IF(OR($A238=1,$A238=E7+1),PMT(Z238/DayCount,MAX(TermMonths-$A238+1,1),-Y238),IF(AB237=0,PMT(Z238/DayCount,MAX(TermMonths-$A238+1,1),-Y238),AB237))))))</f>
        <v/>
      </c>
      <c r="AC238" s="32">
        <f>IF(OR(Y238&lt;=0,$A238&lt;&gt;J7,J7=0),0,MIN(MAX(0,K7-L7*Y238),MAX(0,Y238-(AB238-AA238))))</f>
        <v/>
      </c>
      <c r="AD238" s="32">
        <f>IF(Y238&lt;=0,0,MIN(Y238,(AB238-AA238)+AC238))</f>
        <v/>
      </c>
      <c r="AE238" s="32">
        <f>IF(Y238&lt;=0,0,MAX(0,Y238-AD238))</f>
        <v/>
      </c>
      <c r="AF238" s="32">
        <f>IF(OR($A238&gt;TermMonths,C8&lt;&gt;"Y"),0,AL237)</f>
        <v/>
      </c>
      <c r="AG238" s="31">
        <f>IF(AF238&lt;=0,0,IF($A238&lt;=E8,D8,F8))</f>
        <v/>
      </c>
      <c r="AH238" s="32">
        <f>IF(AF238&lt;=0,0,AF238*AG238/DayCount)</f>
        <v/>
      </c>
      <c r="AI238" s="32">
        <f>IF(AF238&lt;=0,0,MIN(AF238+AH238,IF(G8="InterestOnly",AH238,IF(G8="FixedAmount",IF($A238&lt;=E8,H8,I8),IF(OR($A238=1,$A238=E8+1),PMT(AG238/DayCount,MAX(TermMonths-$A238+1,1),-AF238),IF(AI237=0,PMT(AG238/DayCount,MAX(TermMonths-$A238+1,1),-AF238),AI237))))))</f>
        <v/>
      </c>
      <c r="AJ238" s="32">
        <f>IF(OR(AF238&lt;=0,$A238&lt;&gt;J8,J8=0),0,MIN(MAX(0,K8-L8*AF238),MAX(0,AF238-(AI238-AH238))))</f>
        <v/>
      </c>
      <c r="AK238" s="32">
        <f>IF(AF238&lt;=0,0,MIN(AF238,(AI238-AH238)+AJ238))</f>
        <v/>
      </c>
      <c r="AL238" s="32">
        <f>IF(AF238&lt;=0,0,MAX(0,AF238-AK238))</f>
        <v/>
      </c>
      <c r="AM238" s="32">
        <f>IF(OR($A238&gt;TermMonths,C9&lt;&gt;"Y"),0,AS237)</f>
        <v/>
      </c>
      <c r="AN238" s="31">
        <f>IF(AM238&lt;=0,0,IF($A238&lt;=E9,D9,F9))</f>
        <v/>
      </c>
      <c r="AO238" s="32">
        <f>IF(AM238&lt;=0,0,AM238*AN238/DayCount)</f>
        <v/>
      </c>
      <c r="AP238" s="32">
        <f>IF(AM238&lt;=0,0,MIN(AM238+AO238,IF(G9="InterestOnly",AO238,IF(G9="FixedAmount",IF($A238&lt;=E9,H9,I9),IF(OR($A238=1,$A238=E9+1),PMT(AN238/DayCount,MAX(TermMonths-$A238+1,1),-AM238),IF(AP237=0,PMT(AN238/DayCount,MAX(TermMonths-$A238+1,1),-AM238),AP237))))))</f>
        <v/>
      </c>
      <c r="AQ238" s="32">
        <f>IF(OR(AM238&lt;=0,$A238&lt;&gt;J9,J9=0),0,MIN(MAX(0,K9-L9*AM238),MAX(0,AM238-(AP238-AO238))))</f>
        <v/>
      </c>
      <c r="AR238" s="32">
        <f>IF(AM238&lt;=0,0,MIN(AM238,(AP238-AO238)+AQ238))</f>
        <v/>
      </c>
      <c r="AS238" s="32">
        <f>IF(AM238&lt;=0,0,MAX(0,AM238-AR238))</f>
        <v/>
      </c>
    </row>
    <row r="239">
      <c r="A239" s="33" t="n">
        <v>226</v>
      </c>
      <c r="B239" s="34">
        <f>IF(A239&gt;TermMonths,"",EDATE(StartDate,A239-1))</f>
        <v/>
      </c>
      <c r="C239" s="33">
        <f>IF(B239="","",YEAR(B239))</f>
        <v/>
      </c>
      <c r="D239" s="32">
        <f>IF(OR($A239&gt;TermMonths,C4&lt;&gt;"Y"),0,J238)</f>
        <v/>
      </c>
      <c r="E239" s="31">
        <f>IF(D239&lt;=0,0,IF($A239&lt;=E4,D4,F4))</f>
        <v/>
      </c>
      <c r="F239" s="32">
        <f>IF(D239&lt;=0,0,D239*E239/DayCount)</f>
        <v/>
      </c>
      <c r="G239" s="32">
        <f>IF(D239&lt;=0,0,MIN(D239+F239,IF(G4="InterestOnly",F239,IF(G4="FixedAmount",IF($A239&lt;=E4,H4,I4),IF(OR($A239=1,$A239=E4+1),PMT(E239/DayCount,MAX(TermMonths-$A239+1,1),-D239),IF(G238=0,PMT(E239/DayCount,MAX(TermMonths-$A239+1,1),-D239),G238))))))</f>
        <v/>
      </c>
      <c r="H239" s="32">
        <f>IF(OR(D239&lt;=0,$A239&lt;&gt;J4,J4=0),0,MIN(MAX(0,K4-L4*D239),MAX(0,D239-(G239-F239))))</f>
        <v/>
      </c>
      <c r="I239" s="32">
        <f>IF(D239&lt;=0,0,MIN(D239,(G239-F239)+H239))</f>
        <v/>
      </c>
      <c r="J239" s="32">
        <f>IF(D239&lt;=0,0,MAX(0,D239-I239))</f>
        <v/>
      </c>
      <c r="K239" s="32">
        <f>IF(OR($A239&gt;TermMonths,C5&lt;&gt;"Y"),0,Q238)</f>
        <v/>
      </c>
      <c r="L239" s="31">
        <f>IF(K239&lt;=0,0,IF($A239&lt;=E5,D5,F5))</f>
        <v/>
      </c>
      <c r="M239" s="32">
        <f>IF(K239&lt;=0,0,K239*L239/DayCount)</f>
        <v/>
      </c>
      <c r="N239" s="32">
        <f>IF(K239&lt;=0,0,MIN(K239+M239,IF(G5="InterestOnly",M239,IF(G5="FixedAmount",IF($A239&lt;=E5,H5,I5),IF(OR($A239=1,$A239=E5+1),PMT(L239/DayCount,MAX(TermMonths-$A239+1,1),-K239),IF(N238=0,PMT(L239/DayCount,MAX(TermMonths-$A239+1,1),-K239),N238))))))</f>
        <v/>
      </c>
      <c r="O239" s="32">
        <f>IF(OR(K239&lt;=0,$A239&lt;&gt;J5,J5=0),0,MIN(MAX(0,K5-L5*K239),MAX(0,K239-(N239-M239))))</f>
        <v/>
      </c>
      <c r="P239" s="32">
        <f>IF(K239&lt;=0,0,MIN(K239,(N239-M239)+O239))</f>
        <v/>
      </c>
      <c r="Q239" s="32">
        <f>IF(K239&lt;=0,0,MAX(0,K239-P239))</f>
        <v/>
      </c>
      <c r="R239" s="32">
        <f>IF(OR($A239&gt;TermMonths,C6&lt;&gt;"Y"),0,X238)</f>
        <v/>
      </c>
      <c r="S239" s="31">
        <f>IF(R239&lt;=0,0,IF($A239&lt;=E6,D6,F6))</f>
        <v/>
      </c>
      <c r="T239" s="32">
        <f>IF(R239&lt;=0,0,R239*S239/DayCount)</f>
        <v/>
      </c>
      <c r="U239" s="32">
        <f>IF(R239&lt;=0,0,MIN(R239+T239,IF(G6="InterestOnly",T239,IF(G6="FixedAmount",IF($A239&lt;=E6,H6,I6),IF(OR($A239=1,$A239=E6+1),PMT(S239/DayCount,MAX(TermMonths-$A239+1,1),-R239),IF(U238=0,PMT(S239/DayCount,MAX(TermMonths-$A239+1,1),-R239),U238))))))</f>
        <v/>
      </c>
      <c r="V239" s="32">
        <f>IF(OR(R239&lt;=0,$A239&lt;&gt;J6,J6=0),0,MIN(MAX(0,K6-L6*R239),MAX(0,R239-(U239-T239))))</f>
        <v/>
      </c>
      <c r="W239" s="32">
        <f>IF(R239&lt;=0,0,MIN(R239,(U239-T239)+V239))</f>
        <v/>
      </c>
      <c r="X239" s="32">
        <f>IF(R239&lt;=0,0,MAX(0,R239-W239))</f>
        <v/>
      </c>
      <c r="Y239" s="32">
        <f>IF(OR($A239&gt;TermMonths,C7&lt;&gt;"Y"),0,AE238)</f>
        <v/>
      </c>
      <c r="Z239" s="31">
        <f>IF(Y239&lt;=0,0,IF($A239&lt;=E7,D7,F7))</f>
        <v/>
      </c>
      <c r="AA239" s="32">
        <f>IF(Y239&lt;=0,0,Y239*Z239/DayCount)</f>
        <v/>
      </c>
      <c r="AB239" s="32">
        <f>IF(Y239&lt;=0,0,MIN(Y239+AA239,IF(G7="InterestOnly",AA239,IF(G7="FixedAmount",IF($A239&lt;=E7,H7,I7),IF(OR($A239=1,$A239=E7+1),PMT(Z239/DayCount,MAX(TermMonths-$A239+1,1),-Y239),IF(AB238=0,PMT(Z239/DayCount,MAX(TermMonths-$A239+1,1),-Y239),AB238))))))</f>
        <v/>
      </c>
      <c r="AC239" s="32">
        <f>IF(OR(Y239&lt;=0,$A239&lt;&gt;J7,J7=0),0,MIN(MAX(0,K7-L7*Y239),MAX(0,Y239-(AB239-AA239))))</f>
        <v/>
      </c>
      <c r="AD239" s="32">
        <f>IF(Y239&lt;=0,0,MIN(Y239,(AB239-AA239)+AC239))</f>
        <v/>
      </c>
      <c r="AE239" s="32">
        <f>IF(Y239&lt;=0,0,MAX(0,Y239-AD239))</f>
        <v/>
      </c>
      <c r="AF239" s="32">
        <f>IF(OR($A239&gt;TermMonths,C8&lt;&gt;"Y"),0,AL238)</f>
        <v/>
      </c>
      <c r="AG239" s="31">
        <f>IF(AF239&lt;=0,0,IF($A239&lt;=E8,D8,F8))</f>
        <v/>
      </c>
      <c r="AH239" s="32">
        <f>IF(AF239&lt;=0,0,AF239*AG239/DayCount)</f>
        <v/>
      </c>
      <c r="AI239" s="32">
        <f>IF(AF239&lt;=0,0,MIN(AF239+AH239,IF(G8="InterestOnly",AH239,IF(G8="FixedAmount",IF($A239&lt;=E8,H8,I8),IF(OR($A239=1,$A239=E8+1),PMT(AG239/DayCount,MAX(TermMonths-$A239+1,1),-AF239),IF(AI238=0,PMT(AG239/DayCount,MAX(TermMonths-$A239+1,1),-AF239),AI238))))))</f>
        <v/>
      </c>
      <c r="AJ239" s="32">
        <f>IF(OR(AF239&lt;=0,$A239&lt;&gt;J8,J8=0),0,MIN(MAX(0,K8-L8*AF239),MAX(0,AF239-(AI239-AH239))))</f>
        <v/>
      </c>
      <c r="AK239" s="32">
        <f>IF(AF239&lt;=0,0,MIN(AF239,(AI239-AH239)+AJ239))</f>
        <v/>
      </c>
      <c r="AL239" s="32">
        <f>IF(AF239&lt;=0,0,MAX(0,AF239-AK239))</f>
        <v/>
      </c>
      <c r="AM239" s="32">
        <f>IF(OR($A239&gt;TermMonths,C9&lt;&gt;"Y"),0,AS238)</f>
        <v/>
      </c>
      <c r="AN239" s="31">
        <f>IF(AM239&lt;=0,0,IF($A239&lt;=E9,D9,F9))</f>
        <v/>
      </c>
      <c r="AO239" s="32">
        <f>IF(AM239&lt;=0,0,AM239*AN239/DayCount)</f>
        <v/>
      </c>
      <c r="AP239" s="32">
        <f>IF(AM239&lt;=0,0,MIN(AM239+AO239,IF(G9="InterestOnly",AO239,IF(G9="FixedAmount",IF($A239&lt;=E9,H9,I9),IF(OR($A239=1,$A239=E9+1),PMT(AN239/DayCount,MAX(TermMonths-$A239+1,1),-AM239),IF(AP238=0,PMT(AN239/DayCount,MAX(TermMonths-$A239+1,1),-AM239),AP238))))))</f>
        <v/>
      </c>
      <c r="AQ239" s="32">
        <f>IF(OR(AM239&lt;=0,$A239&lt;&gt;J9,J9=0),0,MIN(MAX(0,K9-L9*AM239),MAX(0,AM239-(AP239-AO239))))</f>
        <v/>
      </c>
      <c r="AR239" s="32">
        <f>IF(AM239&lt;=0,0,MIN(AM239,(AP239-AO239)+AQ239))</f>
        <v/>
      </c>
      <c r="AS239" s="32">
        <f>IF(AM239&lt;=0,0,MAX(0,AM239-AR239))</f>
        <v/>
      </c>
    </row>
    <row r="240">
      <c r="A240" s="33" t="n">
        <v>227</v>
      </c>
      <c r="B240" s="34">
        <f>IF(A240&gt;TermMonths,"",EDATE(StartDate,A240-1))</f>
        <v/>
      </c>
      <c r="C240" s="33">
        <f>IF(B240="","",YEAR(B240))</f>
        <v/>
      </c>
      <c r="D240" s="32">
        <f>IF(OR($A240&gt;TermMonths,C4&lt;&gt;"Y"),0,J239)</f>
        <v/>
      </c>
      <c r="E240" s="31">
        <f>IF(D240&lt;=0,0,IF($A240&lt;=E4,D4,F4))</f>
        <v/>
      </c>
      <c r="F240" s="32">
        <f>IF(D240&lt;=0,0,D240*E240/DayCount)</f>
        <v/>
      </c>
      <c r="G240" s="32">
        <f>IF(D240&lt;=0,0,MIN(D240+F240,IF(G4="InterestOnly",F240,IF(G4="FixedAmount",IF($A240&lt;=E4,H4,I4),IF(OR($A240=1,$A240=E4+1),PMT(E240/DayCount,MAX(TermMonths-$A240+1,1),-D240),IF(G239=0,PMT(E240/DayCount,MAX(TermMonths-$A240+1,1),-D240),G239))))))</f>
        <v/>
      </c>
      <c r="H240" s="32">
        <f>IF(OR(D240&lt;=0,$A240&lt;&gt;J4,J4=0),0,MIN(MAX(0,K4-L4*D240),MAX(0,D240-(G240-F240))))</f>
        <v/>
      </c>
      <c r="I240" s="32">
        <f>IF(D240&lt;=0,0,MIN(D240,(G240-F240)+H240))</f>
        <v/>
      </c>
      <c r="J240" s="32">
        <f>IF(D240&lt;=0,0,MAX(0,D240-I240))</f>
        <v/>
      </c>
      <c r="K240" s="32">
        <f>IF(OR($A240&gt;TermMonths,C5&lt;&gt;"Y"),0,Q239)</f>
        <v/>
      </c>
      <c r="L240" s="31">
        <f>IF(K240&lt;=0,0,IF($A240&lt;=E5,D5,F5))</f>
        <v/>
      </c>
      <c r="M240" s="32">
        <f>IF(K240&lt;=0,0,K240*L240/DayCount)</f>
        <v/>
      </c>
      <c r="N240" s="32">
        <f>IF(K240&lt;=0,0,MIN(K240+M240,IF(G5="InterestOnly",M240,IF(G5="FixedAmount",IF($A240&lt;=E5,H5,I5),IF(OR($A240=1,$A240=E5+1),PMT(L240/DayCount,MAX(TermMonths-$A240+1,1),-K240),IF(N239=0,PMT(L240/DayCount,MAX(TermMonths-$A240+1,1),-K240),N239))))))</f>
        <v/>
      </c>
      <c r="O240" s="32">
        <f>IF(OR(K240&lt;=0,$A240&lt;&gt;J5,J5=0),0,MIN(MAX(0,K5-L5*K240),MAX(0,K240-(N240-M240))))</f>
        <v/>
      </c>
      <c r="P240" s="32">
        <f>IF(K240&lt;=0,0,MIN(K240,(N240-M240)+O240))</f>
        <v/>
      </c>
      <c r="Q240" s="32">
        <f>IF(K240&lt;=0,0,MAX(0,K240-P240))</f>
        <v/>
      </c>
      <c r="R240" s="32">
        <f>IF(OR($A240&gt;TermMonths,C6&lt;&gt;"Y"),0,X239)</f>
        <v/>
      </c>
      <c r="S240" s="31">
        <f>IF(R240&lt;=0,0,IF($A240&lt;=E6,D6,F6))</f>
        <v/>
      </c>
      <c r="T240" s="32">
        <f>IF(R240&lt;=0,0,R240*S240/DayCount)</f>
        <v/>
      </c>
      <c r="U240" s="32">
        <f>IF(R240&lt;=0,0,MIN(R240+T240,IF(G6="InterestOnly",T240,IF(G6="FixedAmount",IF($A240&lt;=E6,H6,I6),IF(OR($A240=1,$A240=E6+1),PMT(S240/DayCount,MAX(TermMonths-$A240+1,1),-R240),IF(U239=0,PMT(S240/DayCount,MAX(TermMonths-$A240+1,1),-R240),U239))))))</f>
        <v/>
      </c>
      <c r="V240" s="32">
        <f>IF(OR(R240&lt;=0,$A240&lt;&gt;J6,J6=0),0,MIN(MAX(0,K6-L6*R240),MAX(0,R240-(U240-T240))))</f>
        <v/>
      </c>
      <c r="W240" s="32">
        <f>IF(R240&lt;=0,0,MIN(R240,(U240-T240)+V240))</f>
        <v/>
      </c>
      <c r="X240" s="32">
        <f>IF(R240&lt;=0,0,MAX(0,R240-W240))</f>
        <v/>
      </c>
      <c r="Y240" s="32">
        <f>IF(OR($A240&gt;TermMonths,C7&lt;&gt;"Y"),0,AE239)</f>
        <v/>
      </c>
      <c r="Z240" s="31">
        <f>IF(Y240&lt;=0,0,IF($A240&lt;=E7,D7,F7))</f>
        <v/>
      </c>
      <c r="AA240" s="32">
        <f>IF(Y240&lt;=0,0,Y240*Z240/DayCount)</f>
        <v/>
      </c>
      <c r="AB240" s="32">
        <f>IF(Y240&lt;=0,0,MIN(Y240+AA240,IF(G7="InterestOnly",AA240,IF(G7="FixedAmount",IF($A240&lt;=E7,H7,I7),IF(OR($A240=1,$A240=E7+1),PMT(Z240/DayCount,MAX(TermMonths-$A240+1,1),-Y240),IF(AB239=0,PMT(Z240/DayCount,MAX(TermMonths-$A240+1,1),-Y240),AB239))))))</f>
        <v/>
      </c>
      <c r="AC240" s="32">
        <f>IF(OR(Y240&lt;=0,$A240&lt;&gt;J7,J7=0),0,MIN(MAX(0,K7-L7*Y240),MAX(0,Y240-(AB240-AA240))))</f>
        <v/>
      </c>
      <c r="AD240" s="32">
        <f>IF(Y240&lt;=0,0,MIN(Y240,(AB240-AA240)+AC240))</f>
        <v/>
      </c>
      <c r="AE240" s="32">
        <f>IF(Y240&lt;=0,0,MAX(0,Y240-AD240))</f>
        <v/>
      </c>
      <c r="AF240" s="32">
        <f>IF(OR($A240&gt;TermMonths,C8&lt;&gt;"Y"),0,AL239)</f>
        <v/>
      </c>
      <c r="AG240" s="31">
        <f>IF(AF240&lt;=0,0,IF($A240&lt;=E8,D8,F8))</f>
        <v/>
      </c>
      <c r="AH240" s="32">
        <f>IF(AF240&lt;=0,0,AF240*AG240/DayCount)</f>
        <v/>
      </c>
      <c r="AI240" s="32">
        <f>IF(AF240&lt;=0,0,MIN(AF240+AH240,IF(G8="InterestOnly",AH240,IF(G8="FixedAmount",IF($A240&lt;=E8,H8,I8),IF(OR($A240=1,$A240=E8+1),PMT(AG240/DayCount,MAX(TermMonths-$A240+1,1),-AF240),IF(AI239=0,PMT(AG240/DayCount,MAX(TermMonths-$A240+1,1),-AF240),AI239))))))</f>
        <v/>
      </c>
      <c r="AJ240" s="32">
        <f>IF(OR(AF240&lt;=0,$A240&lt;&gt;J8,J8=0),0,MIN(MAX(0,K8-L8*AF240),MAX(0,AF240-(AI240-AH240))))</f>
        <v/>
      </c>
      <c r="AK240" s="32">
        <f>IF(AF240&lt;=0,0,MIN(AF240,(AI240-AH240)+AJ240))</f>
        <v/>
      </c>
      <c r="AL240" s="32">
        <f>IF(AF240&lt;=0,0,MAX(0,AF240-AK240))</f>
        <v/>
      </c>
      <c r="AM240" s="32">
        <f>IF(OR($A240&gt;TermMonths,C9&lt;&gt;"Y"),0,AS239)</f>
        <v/>
      </c>
      <c r="AN240" s="31">
        <f>IF(AM240&lt;=0,0,IF($A240&lt;=E9,D9,F9))</f>
        <v/>
      </c>
      <c r="AO240" s="32">
        <f>IF(AM240&lt;=0,0,AM240*AN240/DayCount)</f>
        <v/>
      </c>
      <c r="AP240" s="32">
        <f>IF(AM240&lt;=0,0,MIN(AM240+AO240,IF(G9="InterestOnly",AO240,IF(G9="FixedAmount",IF($A240&lt;=E9,H9,I9),IF(OR($A240=1,$A240=E9+1),PMT(AN240/DayCount,MAX(TermMonths-$A240+1,1),-AM240),IF(AP239=0,PMT(AN240/DayCount,MAX(TermMonths-$A240+1,1),-AM240),AP239))))))</f>
        <v/>
      </c>
      <c r="AQ240" s="32">
        <f>IF(OR(AM240&lt;=0,$A240&lt;&gt;J9,J9=0),0,MIN(MAX(0,K9-L9*AM240),MAX(0,AM240-(AP240-AO240))))</f>
        <v/>
      </c>
      <c r="AR240" s="32">
        <f>IF(AM240&lt;=0,0,MIN(AM240,(AP240-AO240)+AQ240))</f>
        <v/>
      </c>
      <c r="AS240" s="32">
        <f>IF(AM240&lt;=0,0,MAX(0,AM240-AR240))</f>
        <v/>
      </c>
    </row>
    <row r="241">
      <c r="A241" s="33" t="n">
        <v>228</v>
      </c>
      <c r="B241" s="34">
        <f>IF(A241&gt;TermMonths,"",EDATE(StartDate,A241-1))</f>
        <v/>
      </c>
      <c r="C241" s="33">
        <f>IF(B241="","",YEAR(B241))</f>
        <v/>
      </c>
      <c r="D241" s="32">
        <f>IF(OR($A241&gt;TermMonths,C4&lt;&gt;"Y"),0,J240)</f>
        <v/>
      </c>
      <c r="E241" s="31">
        <f>IF(D241&lt;=0,0,IF($A241&lt;=E4,D4,F4))</f>
        <v/>
      </c>
      <c r="F241" s="32">
        <f>IF(D241&lt;=0,0,D241*E241/DayCount)</f>
        <v/>
      </c>
      <c r="G241" s="32">
        <f>IF(D241&lt;=0,0,MIN(D241+F241,IF(G4="InterestOnly",F241,IF(G4="FixedAmount",IF($A241&lt;=E4,H4,I4),IF(OR($A241=1,$A241=E4+1),PMT(E241/DayCount,MAX(TermMonths-$A241+1,1),-D241),IF(G240=0,PMT(E241/DayCount,MAX(TermMonths-$A241+1,1),-D241),G240))))))</f>
        <v/>
      </c>
      <c r="H241" s="32">
        <f>IF(OR(D241&lt;=0,$A241&lt;&gt;J4,J4=0),0,MIN(MAX(0,K4-L4*D241),MAX(0,D241-(G241-F241))))</f>
        <v/>
      </c>
      <c r="I241" s="32">
        <f>IF(D241&lt;=0,0,MIN(D241,(G241-F241)+H241))</f>
        <v/>
      </c>
      <c r="J241" s="32">
        <f>IF(D241&lt;=0,0,MAX(0,D241-I241))</f>
        <v/>
      </c>
      <c r="K241" s="32">
        <f>IF(OR($A241&gt;TermMonths,C5&lt;&gt;"Y"),0,Q240)</f>
        <v/>
      </c>
      <c r="L241" s="31">
        <f>IF(K241&lt;=0,0,IF($A241&lt;=E5,D5,F5))</f>
        <v/>
      </c>
      <c r="M241" s="32">
        <f>IF(K241&lt;=0,0,K241*L241/DayCount)</f>
        <v/>
      </c>
      <c r="N241" s="32">
        <f>IF(K241&lt;=0,0,MIN(K241+M241,IF(G5="InterestOnly",M241,IF(G5="FixedAmount",IF($A241&lt;=E5,H5,I5),IF(OR($A241=1,$A241=E5+1),PMT(L241/DayCount,MAX(TermMonths-$A241+1,1),-K241),IF(N240=0,PMT(L241/DayCount,MAX(TermMonths-$A241+1,1),-K241),N240))))))</f>
        <v/>
      </c>
      <c r="O241" s="32">
        <f>IF(OR(K241&lt;=0,$A241&lt;&gt;J5,J5=0),0,MIN(MAX(0,K5-L5*K241),MAX(0,K241-(N241-M241))))</f>
        <v/>
      </c>
      <c r="P241" s="32">
        <f>IF(K241&lt;=0,0,MIN(K241,(N241-M241)+O241))</f>
        <v/>
      </c>
      <c r="Q241" s="32">
        <f>IF(K241&lt;=0,0,MAX(0,K241-P241))</f>
        <v/>
      </c>
      <c r="R241" s="32">
        <f>IF(OR($A241&gt;TermMonths,C6&lt;&gt;"Y"),0,X240)</f>
        <v/>
      </c>
      <c r="S241" s="31">
        <f>IF(R241&lt;=0,0,IF($A241&lt;=E6,D6,F6))</f>
        <v/>
      </c>
      <c r="T241" s="32">
        <f>IF(R241&lt;=0,0,R241*S241/DayCount)</f>
        <v/>
      </c>
      <c r="U241" s="32">
        <f>IF(R241&lt;=0,0,MIN(R241+T241,IF(G6="InterestOnly",T241,IF(G6="FixedAmount",IF($A241&lt;=E6,H6,I6),IF(OR($A241=1,$A241=E6+1),PMT(S241/DayCount,MAX(TermMonths-$A241+1,1),-R241),IF(U240=0,PMT(S241/DayCount,MAX(TermMonths-$A241+1,1),-R241),U240))))))</f>
        <v/>
      </c>
      <c r="V241" s="32">
        <f>IF(OR(R241&lt;=0,$A241&lt;&gt;J6,J6=0),0,MIN(MAX(0,K6-L6*R241),MAX(0,R241-(U241-T241))))</f>
        <v/>
      </c>
      <c r="W241" s="32">
        <f>IF(R241&lt;=0,0,MIN(R241,(U241-T241)+V241))</f>
        <v/>
      </c>
      <c r="X241" s="32">
        <f>IF(R241&lt;=0,0,MAX(0,R241-W241))</f>
        <v/>
      </c>
      <c r="Y241" s="32">
        <f>IF(OR($A241&gt;TermMonths,C7&lt;&gt;"Y"),0,AE240)</f>
        <v/>
      </c>
      <c r="Z241" s="31">
        <f>IF(Y241&lt;=0,0,IF($A241&lt;=E7,D7,F7))</f>
        <v/>
      </c>
      <c r="AA241" s="32">
        <f>IF(Y241&lt;=0,0,Y241*Z241/DayCount)</f>
        <v/>
      </c>
      <c r="AB241" s="32">
        <f>IF(Y241&lt;=0,0,MIN(Y241+AA241,IF(G7="InterestOnly",AA241,IF(G7="FixedAmount",IF($A241&lt;=E7,H7,I7),IF(OR($A241=1,$A241=E7+1),PMT(Z241/DayCount,MAX(TermMonths-$A241+1,1),-Y241),IF(AB240=0,PMT(Z241/DayCount,MAX(TermMonths-$A241+1,1),-Y241),AB240))))))</f>
        <v/>
      </c>
      <c r="AC241" s="32">
        <f>IF(OR(Y241&lt;=0,$A241&lt;&gt;J7,J7=0),0,MIN(MAX(0,K7-L7*Y241),MAX(0,Y241-(AB241-AA241))))</f>
        <v/>
      </c>
      <c r="AD241" s="32">
        <f>IF(Y241&lt;=0,0,MIN(Y241,(AB241-AA241)+AC241))</f>
        <v/>
      </c>
      <c r="AE241" s="32">
        <f>IF(Y241&lt;=0,0,MAX(0,Y241-AD241))</f>
        <v/>
      </c>
      <c r="AF241" s="32">
        <f>IF(OR($A241&gt;TermMonths,C8&lt;&gt;"Y"),0,AL240)</f>
        <v/>
      </c>
      <c r="AG241" s="31">
        <f>IF(AF241&lt;=0,0,IF($A241&lt;=E8,D8,F8))</f>
        <v/>
      </c>
      <c r="AH241" s="32">
        <f>IF(AF241&lt;=0,0,AF241*AG241/DayCount)</f>
        <v/>
      </c>
      <c r="AI241" s="32">
        <f>IF(AF241&lt;=0,0,MIN(AF241+AH241,IF(G8="InterestOnly",AH241,IF(G8="FixedAmount",IF($A241&lt;=E8,H8,I8),IF(OR($A241=1,$A241=E8+1),PMT(AG241/DayCount,MAX(TermMonths-$A241+1,1),-AF241),IF(AI240=0,PMT(AG241/DayCount,MAX(TermMonths-$A241+1,1),-AF241),AI240))))))</f>
        <v/>
      </c>
      <c r="AJ241" s="32">
        <f>IF(OR(AF241&lt;=0,$A241&lt;&gt;J8,J8=0),0,MIN(MAX(0,K8-L8*AF241),MAX(0,AF241-(AI241-AH241))))</f>
        <v/>
      </c>
      <c r="AK241" s="32">
        <f>IF(AF241&lt;=0,0,MIN(AF241,(AI241-AH241)+AJ241))</f>
        <v/>
      </c>
      <c r="AL241" s="32">
        <f>IF(AF241&lt;=0,0,MAX(0,AF241-AK241))</f>
        <v/>
      </c>
      <c r="AM241" s="32">
        <f>IF(OR($A241&gt;TermMonths,C9&lt;&gt;"Y"),0,AS240)</f>
        <v/>
      </c>
      <c r="AN241" s="31">
        <f>IF(AM241&lt;=0,0,IF($A241&lt;=E9,D9,F9))</f>
        <v/>
      </c>
      <c r="AO241" s="32">
        <f>IF(AM241&lt;=0,0,AM241*AN241/DayCount)</f>
        <v/>
      </c>
      <c r="AP241" s="32">
        <f>IF(AM241&lt;=0,0,MIN(AM241+AO241,IF(G9="InterestOnly",AO241,IF(G9="FixedAmount",IF($A241&lt;=E9,H9,I9),IF(OR($A241=1,$A241=E9+1),PMT(AN241/DayCount,MAX(TermMonths-$A241+1,1),-AM241),IF(AP240=0,PMT(AN241/DayCount,MAX(TermMonths-$A241+1,1),-AM241),AP240))))))</f>
        <v/>
      </c>
      <c r="AQ241" s="32">
        <f>IF(OR(AM241&lt;=0,$A241&lt;&gt;J9,J9=0),0,MIN(MAX(0,K9-L9*AM241),MAX(0,AM241-(AP241-AO241))))</f>
        <v/>
      </c>
      <c r="AR241" s="32">
        <f>IF(AM241&lt;=0,0,MIN(AM241,(AP241-AO241)+AQ241))</f>
        <v/>
      </c>
      <c r="AS241" s="32">
        <f>IF(AM241&lt;=0,0,MAX(0,AM241-AR241))</f>
        <v/>
      </c>
    </row>
    <row r="242">
      <c r="A242" s="33" t="n">
        <v>229</v>
      </c>
      <c r="B242" s="34">
        <f>IF(A242&gt;TermMonths,"",EDATE(StartDate,A242-1))</f>
        <v/>
      </c>
      <c r="C242" s="33">
        <f>IF(B242="","",YEAR(B242))</f>
        <v/>
      </c>
      <c r="D242" s="32">
        <f>IF(OR($A242&gt;TermMonths,C4&lt;&gt;"Y"),0,J241)</f>
        <v/>
      </c>
      <c r="E242" s="31">
        <f>IF(D242&lt;=0,0,IF($A242&lt;=E4,D4,F4))</f>
        <v/>
      </c>
      <c r="F242" s="32">
        <f>IF(D242&lt;=0,0,D242*E242/DayCount)</f>
        <v/>
      </c>
      <c r="G242" s="32">
        <f>IF(D242&lt;=0,0,MIN(D242+F242,IF(G4="InterestOnly",F242,IF(G4="FixedAmount",IF($A242&lt;=E4,H4,I4),IF(OR($A242=1,$A242=E4+1),PMT(E242/DayCount,MAX(TermMonths-$A242+1,1),-D242),IF(G241=0,PMT(E242/DayCount,MAX(TermMonths-$A242+1,1),-D242),G241))))))</f>
        <v/>
      </c>
      <c r="H242" s="32">
        <f>IF(OR(D242&lt;=0,$A242&lt;&gt;J4,J4=0),0,MIN(MAX(0,K4-L4*D242),MAX(0,D242-(G242-F242))))</f>
        <v/>
      </c>
      <c r="I242" s="32">
        <f>IF(D242&lt;=0,0,MIN(D242,(G242-F242)+H242))</f>
        <v/>
      </c>
      <c r="J242" s="32">
        <f>IF(D242&lt;=0,0,MAX(0,D242-I242))</f>
        <v/>
      </c>
      <c r="K242" s="32">
        <f>IF(OR($A242&gt;TermMonths,C5&lt;&gt;"Y"),0,Q241)</f>
        <v/>
      </c>
      <c r="L242" s="31">
        <f>IF(K242&lt;=0,0,IF($A242&lt;=E5,D5,F5))</f>
        <v/>
      </c>
      <c r="M242" s="32">
        <f>IF(K242&lt;=0,0,K242*L242/DayCount)</f>
        <v/>
      </c>
      <c r="N242" s="32">
        <f>IF(K242&lt;=0,0,MIN(K242+M242,IF(G5="InterestOnly",M242,IF(G5="FixedAmount",IF($A242&lt;=E5,H5,I5),IF(OR($A242=1,$A242=E5+1),PMT(L242/DayCount,MAX(TermMonths-$A242+1,1),-K242),IF(N241=0,PMT(L242/DayCount,MAX(TermMonths-$A242+1,1),-K242),N241))))))</f>
        <v/>
      </c>
      <c r="O242" s="32">
        <f>IF(OR(K242&lt;=0,$A242&lt;&gt;J5,J5=0),0,MIN(MAX(0,K5-L5*K242),MAX(0,K242-(N242-M242))))</f>
        <v/>
      </c>
      <c r="P242" s="32">
        <f>IF(K242&lt;=0,0,MIN(K242,(N242-M242)+O242))</f>
        <v/>
      </c>
      <c r="Q242" s="32">
        <f>IF(K242&lt;=0,0,MAX(0,K242-P242))</f>
        <v/>
      </c>
      <c r="R242" s="32">
        <f>IF(OR($A242&gt;TermMonths,C6&lt;&gt;"Y"),0,X241)</f>
        <v/>
      </c>
      <c r="S242" s="31">
        <f>IF(R242&lt;=0,0,IF($A242&lt;=E6,D6,F6))</f>
        <v/>
      </c>
      <c r="T242" s="32">
        <f>IF(R242&lt;=0,0,R242*S242/DayCount)</f>
        <v/>
      </c>
      <c r="U242" s="32">
        <f>IF(R242&lt;=0,0,MIN(R242+T242,IF(G6="InterestOnly",T242,IF(G6="FixedAmount",IF($A242&lt;=E6,H6,I6),IF(OR($A242=1,$A242=E6+1),PMT(S242/DayCount,MAX(TermMonths-$A242+1,1),-R242),IF(U241=0,PMT(S242/DayCount,MAX(TermMonths-$A242+1,1),-R242),U241))))))</f>
        <v/>
      </c>
      <c r="V242" s="32">
        <f>IF(OR(R242&lt;=0,$A242&lt;&gt;J6,J6=0),0,MIN(MAX(0,K6-L6*R242),MAX(0,R242-(U242-T242))))</f>
        <v/>
      </c>
      <c r="W242" s="32">
        <f>IF(R242&lt;=0,0,MIN(R242,(U242-T242)+V242))</f>
        <v/>
      </c>
      <c r="X242" s="32">
        <f>IF(R242&lt;=0,0,MAX(0,R242-W242))</f>
        <v/>
      </c>
      <c r="Y242" s="32">
        <f>IF(OR($A242&gt;TermMonths,C7&lt;&gt;"Y"),0,AE241)</f>
        <v/>
      </c>
      <c r="Z242" s="31">
        <f>IF(Y242&lt;=0,0,IF($A242&lt;=E7,D7,F7))</f>
        <v/>
      </c>
      <c r="AA242" s="32">
        <f>IF(Y242&lt;=0,0,Y242*Z242/DayCount)</f>
        <v/>
      </c>
      <c r="AB242" s="32">
        <f>IF(Y242&lt;=0,0,MIN(Y242+AA242,IF(G7="InterestOnly",AA242,IF(G7="FixedAmount",IF($A242&lt;=E7,H7,I7),IF(OR($A242=1,$A242=E7+1),PMT(Z242/DayCount,MAX(TermMonths-$A242+1,1),-Y242),IF(AB241=0,PMT(Z242/DayCount,MAX(TermMonths-$A242+1,1),-Y242),AB241))))))</f>
        <v/>
      </c>
      <c r="AC242" s="32">
        <f>IF(OR(Y242&lt;=0,$A242&lt;&gt;J7,J7=0),0,MIN(MAX(0,K7-L7*Y242),MAX(0,Y242-(AB242-AA242))))</f>
        <v/>
      </c>
      <c r="AD242" s="32">
        <f>IF(Y242&lt;=0,0,MIN(Y242,(AB242-AA242)+AC242))</f>
        <v/>
      </c>
      <c r="AE242" s="32">
        <f>IF(Y242&lt;=0,0,MAX(0,Y242-AD242))</f>
        <v/>
      </c>
      <c r="AF242" s="32">
        <f>IF(OR($A242&gt;TermMonths,C8&lt;&gt;"Y"),0,AL241)</f>
        <v/>
      </c>
      <c r="AG242" s="31">
        <f>IF(AF242&lt;=0,0,IF($A242&lt;=E8,D8,F8))</f>
        <v/>
      </c>
      <c r="AH242" s="32">
        <f>IF(AF242&lt;=0,0,AF242*AG242/DayCount)</f>
        <v/>
      </c>
      <c r="AI242" s="32">
        <f>IF(AF242&lt;=0,0,MIN(AF242+AH242,IF(G8="InterestOnly",AH242,IF(G8="FixedAmount",IF($A242&lt;=E8,H8,I8),IF(OR($A242=1,$A242=E8+1),PMT(AG242/DayCount,MAX(TermMonths-$A242+1,1),-AF242),IF(AI241=0,PMT(AG242/DayCount,MAX(TermMonths-$A242+1,1),-AF242),AI241))))))</f>
        <v/>
      </c>
      <c r="AJ242" s="32">
        <f>IF(OR(AF242&lt;=0,$A242&lt;&gt;J8,J8=0),0,MIN(MAX(0,K8-L8*AF242),MAX(0,AF242-(AI242-AH242))))</f>
        <v/>
      </c>
      <c r="AK242" s="32">
        <f>IF(AF242&lt;=0,0,MIN(AF242,(AI242-AH242)+AJ242))</f>
        <v/>
      </c>
      <c r="AL242" s="32">
        <f>IF(AF242&lt;=0,0,MAX(0,AF242-AK242))</f>
        <v/>
      </c>
      <c r="AM242" s="32">
        <f>IF(OR($A242&gt;TermMonths,C9&lt;&gt;"Y"),0,AS241)</f>
        <v/>
      </c>
      <c r="AN242" s="31">
        <f>IF(AM242&lt;=0,0,IF($A242&lt;=E9,D9,F9))</f>
        <v/>
      </c>
      <c r="AO242" s="32">
        <f>IF(AM242&lt;=0,0,AM242*AN242/DayCount)</f>
        <v/>
      </c>
      <c r="AP242" s="32">
        <f>IF(AM242&lt;=0,0,MIN(AM242+AO242,IF(G9="InterestOnly",AO242,IF(G9="FixedAmount",IF($A242&lt;=E9,H9,I9),IF(OR($A242=1,$A242=E9+1),PMT(AN242/DayCount,MAX(TermMonths-$A242+1,1),-AM242),IF(AP241=0,PMT(AN242/DayCount,MAX(TermMonths-$A242+1,1),-AM242),AP241))))))</f>
        <v/>
      </c>
      <c r="AQ242" s="32">
        <f>IF(OR(AM242&lt;=0,$A242&lt;&gt;J9,J9=0),0,MIN(MAX(0,K9-L9*AM242),MAX(0,AM242-(AP242-AO242))))</f>
        <v/>
      </c>
      <c r="AR242" s="32">
        <f>IF(AM242&lt;=0,0,MIN(AM242,(AP242-AO242)+AQ242))</f>
        <v/>
      </c>
      <c r="AS242" s="32">
        <f>IF(AM242&lt;=0,0,MAX(0,AM242-AR242))</f>
        <v/>
      </c>
    </row>
    <row r="243">
      <c r="A243" s="33" t="n">
        <v>230</v>
      </c>
      <c r="B243" s="34">
        <f>IF(A243&gt;TermMonths,"",EDATE(StartDate,A243-1))</f>
        <v/>
      </c>
      <c r="C243" s="33">
        <f>IF(B243="","",YEAR(B243))</f>
        <v/>
      </c>
      <c r="D243" s="32">
        <f>IF(OR($A243&gt;TermMonths,C4&lt;&gt;"Y"),0,J242)</f>
        <v/>
      </c>
      <c r="E243" s="31">
        <f>IF(D243&lt;=0,0,IF($A243&lt;=E4,D4,F4))</f>
        <v/>
      </c>
      <c r="F243" s="32">
        <f>IF(D243&lt;=0,0,D243*E243/DayCount)</f>
        <v/>
      </c>
      <c r="G243" s="32">
        <f>IF(D243&lt;=0,0,MIN(D243+F243,IF(G4="InterestOnly",F243,IF(G4="FixedAmount",IF($A243&lt;=E4,H4,I4),IF(OR($A243=1,$A243=E4+1),PMT(E243/DayCount,MAX(TermMonths-$A243+1,1),-D243),IF(G242=0,PMT(E243/DayCount,MAX(TermMonths-$A243+1,1),-D243),G242))))))</f>
        <v/>
      </c>
      <c r="H243" s="32">
        <f>IF(OR(D243&lt;=0,$A243&lt;&gt;J4,J4=0),0,MIN(MAX(0,K4-L4*D243),MAX(0,D243-(G243-F243))))</f>
        <v/>
      </c>
      <c r="I243" s="32">
        <f>IF(D243&lt;=0,0,MIN(D243,(G243-F243)+H243))</f>
        <v/>
      </c>
      <c r="J243" s="32">
        <f>IF(D243&lt;=0,0,MAX(0,D243-I243))</f>
        <v/>
      </c>
      <c r="K243" s="32">
        <f>IF(OR($A243&gt;TermMonths,C5&lt;&gt;"Y"),0,Q242)</f>
        <v/>
      </c>
      <c r="L243" s="31">
        <f>IF(K243&lt;=0,0,IF($A243&lt;=E5,D5,F5))</f>
        <v/>
      </c>
      <c r="M243" s="32">
        <f>IF(K243&lt;=0,0,K243*L243/DayCount)</f>
        <v/>
      </c>
      <c r="N243" s="32">
        <f>IF(K243&lt;=0,0,MIN(K243+M243,IF(G5="InterestOnly",M243,IF(G5="FixedAmount",IF($A243&lt;=E5,H5,I5),IF(OR($A243=1,$A243=E5+1),PMT(L243/DayCount,MAX(TermMonths-$A243+1,1),-K243),IF(N242=0,PMT(L243/DayCount,MAX(TermMonths-$A243+1,1),-K243),N242))))))</f>
        <v/>
      </c>
      <c r="O243" s="32">
        <f>IF(OR(K243&lt;=0,$A243&lt;&gt;J5,J5=0),0,MIN(MAX(0,K5-L5*K243),MAX(0,K243-(N243-M243))))</f>
        <v/>
      </c>
      <c r="P243" s="32">
        <f>IF(K243&lt;=0,0,MIN(K243,(N243-M243)+O243))</f>
        <v/>
      </c>
      <c r="Q243" s="32">
        <f>IF(K243&lt;=0,0,MAX(0,K243-P243))</f>
        <v/>
      </c>
      <c r="R243" s="32">
        <f>IF(OR($A243&gt;TermMonths,C6&lt;&gt;"Y"),0,X242)</f>
        <v/>
      </c>
      <c r="S243" s="31">
        <f>IF(R243&lt;=0,0,IF($A243&lt;=E6,D6,F6))</f>
        <v/>
      </c>
      <c r="T243" s="32">
        <f>IF(R243&lt;=0,0,R243*S243/DayCount)</f>
        <v/>
      </c>
      <c r="U243" s="32">
        <f>IF(R243&lt;=0,0,MIN(R243+T243,IF(G6="InterestOnly",T243,IF(G6="FixedAmount",IF($A243&lt;=E6,H6,I6),IF(OR($A243=1,$A243=E6+1),PMT(S243/DayCount,MAX(TermMonths-$A243+1,1),-R243),IF(U242=0,PMT(S243/DayCount,MAX(TermMonths-$A243+1,1),-R243),U242))))))</f>
        <v/>
      </c>
      <c r="V243" s="32">
        <f>IF(OR(R243&lt;=0,$A243&lt;&gt;J6,J6=0),0,MIN(MAX(0,K6-L6*R243),MAX(0,R243-(U243-T243))))</f>
        <v/>
      </c>
      <c r="W243" s="32">
        <f>IF(R243&lt;=0,0,MIN(R243,(U243-T243)+V243))</f>
        <v/>
      </c>
      <c r="X243" s="32">
        <f>IF(R243&lt;=0,0,MAX(0,R243-W243))</f>
        <v/>
      </c>
      <c r="Y243" s="32">
        <f>IF(OR($A243&gt;TermMonths,C7&lt;&gt;"Y"),0,AE242)</f>
        <v/>
      </c>
      <c r="Z243" s="31">
        <f>IF(Y243&lt;=0,0,IF($A243&lt;=E7,D7,F7))</f>
        <v/>
      </c>
      <c r="AA243" s="32">
        <f>IF(Y243&lt;=0,0,Y243*Z243/DayCount)</f>
        <v/>
      </c>
      <c r="AB243" s="32">
        <f>IF(Y243&lt;=0,0,MIN(Y243+AA243,IF(G7="InterestOnly",AA243,IF(G7="FixedAmount",IF($A243&lt;=E7,H7,I7),IF(OR($A243=1,$A243=E7+1),PMT(Z243/DayCount,MAX(TermMonths-$A243+1,1),-Y243),IF(AB242=0,PMT(Z243/DayCount,MAX(TermMonths-$A243+1,1),-Y243),AB242))))))</f>
        <v/>
      </c>
      <c r="AC243" s="32">
        <f>IF(OR(Y243&lt;=0,$A243&lt;&gt;J7,J7=0),0,MIN(MAX(0,K7-L7*Y243),MAX(0,Y243-(AB243-AA243))))</f>
        <v/>
      </c>
      <c r="AD243" s="32">
        <f>IF(Y243&lt;=0,0,MIN(Y243,(AB243-AA243)+AC243))</f>
        <v/>
      </c>
      <c r="AE243" s="32">
        <f>IF(Y243&lt;=0,0,MAX(0,Y243-AD243))</f>
        <v/>
      </c>
      <c r="AF243" s="32">
        <f>IF(OR($A243&gt;TermMonths,C8&lt;&gt;"Y"),0,AL242)</f>
        <v/>
      </c>
      <c r="AG243" s="31">
        <f>IF(AF243&lt;=0,0,IF($A243&lt;=E8,D8,F8))</f>
        <v/>
      </c>
      <c r="AH243" s="32">
        <f>IF(AF243&lt;=0,0,AF243*AG243/DayCount)</f>
        <v/>
      </c>
      <c r="AI243" s="32">
        <f>IF(AF243&lt;=0,0,MIN(AF243+AH243,IF(G8="InterestOnly",AH243,IF(G8="FixedAmount",IF($A243&lt;=E8,H8,I8),IF(OR($A243=1,$A243=E8+1),PMT(AG243/DayCount,MAX(TermMonths-$A243+1,1),-AF243),IF(AI242=0,PMT(AG243/DayCount,MAX(TermMonths-$A243+1,1),-AF243),AI242))))))</f>
        <v/>
      </c>
      <c r="AJ243" s="32">
        <f>IF(OR(AF243&lt;=0,$A243&lt;&gt;J8,J8=0),0,MIN(MAX(0,K8-L8*AF243),MAX(0,AF243-(AI243-AH243))))</f>
        <v/>
      </c>
      <c r="AK243" s="32">
        <f>IF(AF243&lt;=0,0,MIN(AF243,(AI243-AH243)+AJ243))</f>
        <v/>
      </c>
      <c r="AL243" s="32">
        <f>IF(AF243&lt;=0,0,MAX(0,AF243-AK243))</f>
        <v/>
      </c>
      <c r="AM243" s="32">
        <f>IF(OR($A243&gt;TermMonths,C9&lt;&gt;"Y"),0,AS242)</f>
        <v/>
      </c>
      <c r="AN243" s="31">
        <f>IF(AM243&lt;=0,0,IF($A243&lt;=E9,D9,F9))</f>
        <v/>
      </c>
      <c r="AO243" s="32">
        <f>IF(AM243&lt;=0,0,AM243*AN243/DayCount)</f>
        <v/>
      </c>
      <c r="AP243" s="32">
        <f>IF(AM243&lt;=0,0,MIN(AM243+AO243,IF(G9="InterestOnly",AO243,IF(G9="FixedAmount",IF($A243&lt;=E9,H9,I9),IF(OR($A243=1,$A243=E9+1),PMT(AN243/DayCount,MAX(TermMonths-$A243+1,1),-AM243),IF(AP242=0,PMT(AN243/DayCount,MAX(TermMonths-$A243+1,1),-AM243),AP242))))))</f>
        <v/>
      </c>
      <c r="AQ243" s="32">
        <f>IF(OR(AM243&lt;=0,$A243&lt;&gt;J9,J9=0),0,MIN(MAX(0,K9-L9*AM243),MAX(0,AM243-(AP243-AO243))))</f>
        <v/>
      </c>
      <c r="AR243" s="32">
        <f>IF(AM243&lt;=0,0,MIN(AM243,(AP243-AO243)+AQ243))</f>
        <v/>
      </c>
      <c r="AS243" s="32">
        <f>IF(AM243&lt;=0,0,MAX(0,AM243-AR243))</f>
        <v/>
      </c>
    </row>
    <row r="244">
      <c r="A244" s="33" t="n">
        <v>231</v>
      </c>
      <c r="B244" s="34">
        <f>IF(A244&gt;TermMonths,"",EDATE(StartDate,A244-1))</f>
        <v/>
      </c>
      <c r="C244" s="33">
        <f>IF(B244="","",YEAR(B244))</f>
        <v/>
      </c>
      <c r="D244" s="32">
        <f>IF(OR($A244&gt;TermMonths,C4&lt;&gt;"Y"),0,J243)</f>
        <v/>
      </c>
      <c r="E244" s="31">
        <f>IF(D244&lt;=0,0,IF($A244&lt;=E4,D4,F4))</f>
        <v/>
      </c>
      <c r="F244" s="32">
        <f>IF(D244&lt;=0,0,D244*E244/DayCount)</f>
        <v/>
      </c>
      <c r="G244" s="32">
        <f>IF(D244&lt;=0,0,MIN(D244+F244,IF(G4="InterestOnly",F244,IF(G4="FixedAmount",IF($A244&lt;=E4,H4,I4),IF(OR($A244=1,$A244=E4+1),PMT(E244/DayCount,MAX(TermMonths-$A244+1,1),-D244),IF(G243=0,PMT(E244/DayCount,MAX(TermMonths-$A244+1,1),-D244),G243))))))</f>
        <v/>
      </c>
      <c r="H244" s="32">
        <f>IF(OR(D244&lt;=0,$A244&lt;&gt;J4,J4=0),0,MIN(MAX(0,K4-L4*D244),MAX(0,D244-(G244-F244))))</f>
        <v/>
      </c>
      <c r="I244" s="32">
        <f>IF(D244&lt;=0,0,MIN(D244,(G244-F244)+H244))</f>
        <v/>
      </c>
      <c r="J244" s="32">
        <f>IF(D244&lt;=0,0,MAX(0,D244-I244))</f>
        <v/>
      </c>
      <c r="K244" s="32">
        <f>IF(OR($A244&gt;TermMonths,C5&lt;&gt;"Y"),0,Q243)</f>
        <v/>
      </c>
      <c r="L244" s="31">
        <f>IF(K244&lt;=0,0,IF($A244&lt;=E5,D5,F5))</f>
        <v/>
      </c>
      <c r="M244" s="32">
        <f>IF(K244&lt;=0,0,K244*L244/DayCount)</f>
        <v/>
      </c>
      <c r="N244" s="32">
        <f>IF(K244&lt;=0,0,MIN(K244+M244,IF(G5="InterestOnly",M244,IF(G5="FixedAmount",IF($A244&lt;=E5,H5,I5),IF(OR($A244=1,$A244=E5+1),PMT(L244/DayCount,MAX(TermMonths-$A244+1,1),-K244),IF(N243=0,PMT(L244/DayCount,MAX(TermMonths-$A244+1,1),-K244),N243))))))</f>
        <v/>
      </c>
      <c r="O244" s="32">
        <f>IF(OR(K244&lt;=0,$A244&lt;&gt;J5,J5=0),0,MIN(MAX(0,K5-L5*K244),MAX(0,K244-(N244-M244))))</f>
        <v/>
      </c>
      <c r="P244" s="32">
        <f>IF(K244&lt;=0,0,MIN(K244,(N244-M244)+O244))</f>
        <v/>
      </c>
      <c r="Q244" s="32">
        <f>IF(K244&lt;=0,0,MAX(0,K244-P244))</f>
        <v/>
      </c>
      <c r="R244" s="32">
        <f>IF(OR($A244&gt;TermMonths,C6&lt;&gt;"Y"),0,X243)</f>
        <v/>
      </c>
      <c r="S244" s="31">
        <f>IF(R244&lt;=0,0,IF($A244&lt;=E6,D6,F6))</f>
        <v/>
      </c>
      <c r="T244" s="32">
        <f>IF(R244&lt;=0,0,R244*S244/DayCount)</f>
        <v/>
      </c>
      <c r="U244" s="32">
        <f>IF(R244&lt;=0,0,MIN(R244+T244,IF(G6="InterestOnly",T244,IF(G6="FixedAmount",IF($A244&lt;=E6,H6,I6),IF(OR($A244=1,$A244=E6+1),PMT(S244/DayCount,MAX(TermMonths-$A244+1,1),-R244),IF(U243=0,PMT(S244/DayCount,MAX(TermMonths-$A244+1,1),-R244),U243))))))</f>
        <v/>
      </c>
      <c r="V244" s="32">
        <f>IF(OR(R244&lt;=0,$A244&lt;&gt;J6,J6=0),0,MIN(MAX(0,K6-L6*R244),MAX(0,R244-(U244-T244))))</f>
        <v/>
      </c>
      <c r="W244" s="32">
        <f>IF(R244&lt;=0,0,MIN(R244,(U244-T244)+V244))</f>
        <v/>
      </c>
      <c r="X244" s="32">
        <f>IF(R244&lt;=0,0,MAX(0,R244-W244))</f>
        <v/>
      </c>
      <c r="Y244" s="32">
        <f>IF(OR($A244&gt;TermMonths,C7&lt;&gt;"Y"),0,AE243)</f>
        <v/>
      </c>
      <c r="Z244" s="31">
        <f>IF(Y244&lt;=0,0,IF($A244&lt;=E7,D7,F7))</f>
        <v/>
      </c>
      <c r="AA244" s="32">
        <f>IF(Y244&lt;=0,0,Y244*Z244/DayCount)</f>
        <v/>
      </c>
      <c r="AB244" s="32">
        <f>IF(Y244&lt;=0,0,MIN(Y244+AA244,IF(G7="InterestOnly",AA244,IF(G7="FixedAmount",IF($A244&lt;=E7,H7,I7),IF(OR($A244=1,$A244=E7+1),PMT(Z244/DayCount,MAX(TermMonths-$A244+1,1),-Y244),IF(AB243=0,PMT(Z244/DayCount,MAX(TermMonths-$A244+1,1),-Y244),AB243))))))</f>
        <v/>
      </c>
      <c r="AC244" s="32">
        <f>IF(OR(Y244&lt;=0,$A244&lt;&gt;J7,J7=0),0,MIN(MAX(0,K7-L7*Y244),MAX(0,Y244-(AB244-AA244))))</f>
        <v/>
      </c>
      <c r="AD244" s="32">
        <f>IF(Y244&lt;=0,0,MIN(Y244,(AB244-AA244)+AC244))</f>
        <v/>
      </c>
      <c r="AE244" s="32">
        <f>IF(Y244&lt;=0,0,MAX(0,Y244-AD244))</f>
        <v/>
      </c>
      <c r="AF244" s="32">
        <f>IF(OR($A244&gt;TermMonths,C8&lt;&gt;"Y"),0,AL243)</f>
        <v/>
      </c>
      <c r="AG244" s="31">
        <f>IF(AF244&lt;=0,0,IF($A244&lt;=E8,D8,F8))</f>
        <v/>
      </c>
      <c r="AH244" s="32">
        <f>IF(AF244&lt;=0,0,AF244*AG244/DayCount)</f>
        <v/>
      </c>
      <c r="AI244" s="32">
        <f>IF(AF244&lt;=0,0,MIN(AF244+AH244,IF(G8="InterestOnly",AH244,IF(G8="FixedAmount",IF($A244&lt;=E8,H8,I8),IF(OR($A244=1,$A244=E8+1),PMT(AG244/DayCount,MAX(TermMonths-$A244+1,1),-AF244),IF(AI243=0,PMT(AG244/DayCount,MAX(TermMonths-$A244+1,1),-AF244),AI243))))))</f>
        <v/>
      </c>
      <c r="AJ244" s="32">
        <f>IF(OR(AF244&lt;=0,$A244&lt;&gt;J8,J8=0),0,MIN(MAX(0,K8-L8*AF244),MAX(0,AF244-(AI244-AH244))))</f>
        <v/>
      </c>
      <c r="AK244" s="32">
        <f>IF(AF244&lt;=0,0,MIN(AF244,(AI244-AH244)+AJ244))</f>
        <v/>
      </c>
      <c r="AL244" s="32">
        <f>IF(AF244&lt;=0,0,MAX(0,AF244-AK244))</f>
        <v/>
      </c>
      <c r="AM244" s="32">
        <f>IF(OR($A244&gt;TermMonths,C9&lt;&gt;"Y"),0,AS243)</f>
        <v/>
      </c>
      <c r="AN244" s="31">
        <f>IF(AM244&lt;=0,0,IF($A244&lt;=E9,D9,F9))</f>
        <v/>
      </c>
      <c r="AO244" s="32">
        <f>IF(AM244&lt;=0,0,AM244*AN244/DayCount)</f>
        <v/>
      </c>
      <c r="AP244" s="32">
        <f>IF(AM244&lt;=0,0,MIN(AM244+AO244,IF(G9="InterestOnly",AO244,IF(G9="FixedAmount",IF($A244&lt;=E9,H9,I9),IF(OR($A244=1,$A244=E9+1),PMT(AN244/DayCount,MAX(TermMonths-$A244+1,1),-AM244),IF(AP243=0,PMT(AN244/DayCount,MAX(TermMonths-$A244+1,1),-AM244),AP243))))))</f>
        <v/>
      </c>
      <c r="AQ244" s="32">
        <f>IF(OR(AM244&lt;=0,$A244&lt;&gt;J9,J9=0),0,MIN(MAX(0,K9-L9*AM244),MAX(0,AM244-(AP244-AO244))))</f>
        <v/>
      </c>
      <c r="AR244" s="32">
        <f>IF(AM244&lt;=0,0,MIN(AM244,(AP244-AO244)+AQ244))</f>
        <v/>
      </c>
      <c r="AS244" s="32">
        <f>IF(AM244&lt;=0,0,MAX(0,AM244-AR244))</f>
        <v/>
      </c>
    </row>
    <row r="245">
      <c r="A245" s="33" t="n">
        <v>232</v>
      </c>
      <c r="B245" s="34">
        <f>IF(A245&gt;TermMonths,"",EDATE(StartDate,A245-1))</f>
        <v/>
      </c>
      <c r="C245" s="33">
        <f>IF(B245="","",YEAR(B245))</f>
        <v/>
      </c>
      <c r="D245" s="32">
        <f>IF(OR($A245&gt;TermMonths,C4&lt;&gt;"Y"),0,J244)</f>
        <v/>
      </c>
      <c r="E245" s="31">
        <f>IF(D245&lt;=0,0,IF($A245&lt;=E4,D4,F4))</f>
        <v/>
      </c>
      <c r="F245" s="32">
        <f>IF(D245&lt;=0,0,D245*E245/DayCount)</f>
        <v/>
      </c>
      <c r="G245" s="32">
        <f>IF(D245&lt;=0,0,MIN(D245+F245,IF(G4="InterestOnly",F245,IF(G4="FixedAmount",IF($A245&lt;=E4,H4,I4),IF(OR($A245=1,$A245=E4+1),PMT(E245/DayCount,MAX(TermMonths-$A245+1,1),-D245),IF(G244=0,PMT(E245/DayCount,MAX(TermMonths-$A245+1,1),-D245),G244))))))</f>
        <v/>
      </c>
      <c r="H245" s="32">
        <f>IF(OR(D245&lt;=0,$A245&lt;&gt;J4,J4=0),0,MIN(MAX(0,K4-L4*D245),MAX(0,D245-(G245-F245))))</f>
        <v/>
      </c>
      <c r="I245" s="32">
        <f>IF(D245&lt;=0,0,MIN(D245,(G245-F245)+H245))</f>
        <v/>
      </c>
      <c r="J245" s="32">
        <f>IF(D245&lt;=0,0,MAX(0,D245-I245))</f>
        <v/>
      </c>
      <c r="K245" s="32">
        <f>IF(OR($A245&gt;TermMonths,C5&lt;&gt;"Y"),0,Q244)</f>
        <v/>
      </c>
      <c r="L245" s="31">
        <f>IF(K245&lt;=0,0,IF($A245&lt;=E5,D5,F5))</f>
        <v/>
      </c>
      <c r="M245" s="32">
        <f>IF(K245&lt;=0,0,K245*L245/DayCount)</f>
        <v/>
      </c>
      <c r="N245" s="32">
        <f>IF(K245&lt;=0,0,MIN(K245+M245,IF(G5="InterestOnly",M245,IF(G5="FixedAmount",IF($A245&lt;=E5,H5,I5),IF(OR($A245=1,$A245=E5+1),PMT(L245/DayCount,MAX(TermMonths-$A245+1,1),-K245),IF(N244=0,PMT(L245/DayCount,MAX(TermMonths-$A245+1,1),-K245),N244))))))</f>
        <v/>
      </c>
      <c r="O245" s="32">
        <f>IF(OR(K245&lt;=0,$A245&lt;&gt;J5,J5=0),0,MIN(MAX(0,K5-L5*K245),MAX(0,K245-(N245-M245))))</f>
        <v/>
      </c>
      <c r="P245" s="32">
        <f>IF(K245&lt;=0,0,MIN(K245,(N245-M245)+O245))</f>
        <v/>
      </c>
      <c r="Q245" s="32">
        <f>IF(K245&lt;=0,0,MAX(0,K245-P245))</f>
        <v/>
      </c>
      <c r="R245" s="32">
        <f>IF(OR($A245&gt;TermMonths,C6&lt;&gt;"Y"),0,X244)</f>
        <v/>
      </c>
      <c r="S245" s="31">
        <f>IF(R245&lt;=0,0,IF($A245&lt;=E6,D6,F6))</f>
        <v/>
      </c>
      <c r="T245" s="32">
        <f>IF(R245&lt;=0,0,R245*S245/DayCount)</f>
        <v/>
      </c>
      <c r="U245" s="32">
        <f>IF(R245&lt;=0,0,MIN(R245+T245,IF(G6="InterestOnly",T245,IF(G6="FixedAmount",IF($A245&lt;=E6,H6,I6),IF(OR($A245=1,$A245=E6+1),PMT(S245/DayCount,MAX(TermMonths-$A245+1,1),-R245),IF(U244=0,PMT(S245/DayCount,MAX(TermMonths-$A245+1,1),-R245),U244))))))</f>
        <v/>
      </c>
      <c r="V245" s="32">
        <f>IF(OR(R245&lt;=0,$A245&lt;&gt;J6,J6=0),0,MIN(MAX(0,K6-L6*R245),MAX(0,R245-(U245-T245))))</f>
        <v/>
      </c>
      <c r="W245" s="32">
        <f>IF(R245&lt;=0,0,MIN(R245,(U245-T245)+V245))</f>
        <v/>
      </c>
      <c r="X245" s="32">
        <f>IF(R245&lt;=0,0,MAX(0,R245-W245))</f>
        <v/>
      </c>
      <c r="Y245" s="32">
        <f>IF(OR($A245&gt;TermMonths,C7&lt;&gt;"Y"),0,AE244)</f>
        <v/>
      </c>
      <c r="Z245" s="31">
        <f>IF(Y245&lt;=0,0,IF($A245&lt;=E7,D7,F7))</f>
        <v/>
      </c>
      <c r="AA245" s="32">
        <f>IF(Y245&lt;=0,0,Y245*Z245/DayCount)</f>
        <v/>
      </c>
      <c r="AB245" s="32">
        <f>IF(Y245&lt;=0,0,MIN(Y245+AA245,IF(G7="InterestOnly",AA245,IF(G7="FixedAmount",IF($A245&lt;=E7,H7,I7),IF(OR($A245=1,$A245=E7+1),PMT(Z245/DayCount,MAX(TermMonths-$A245+1,1),-Y245),IF(AB244=0,PMT(Z245/DayCount,MAX(TermMonths-$A245+1,1),-Y245),AB244))))))</f>
        <v/>
      </c>
      <c r="AC245" s="32">
        <f>IF(OR(Y245&lt;=0,$A245&lt;&gt;J7,J7=0),0,MIN(MAX(0,K7-L7*Y245),MAX(0,Y245-(AB245-AA245))))</f>
        <v/>
      </c>
      <c r="AD245" s="32">
        <f>IF(Y245&lt;=0,0,MIN(Y245,(AB245-AA245)+AC245))</f>
        <v/>
      </c>
      <c r="AE245" s="32">
        <f>IF(Y245&lt;=0,0,MAX(0,Y245-AD245))</f>
        <v/>
      </c>
      <c r="AF245" s="32">
        <f>IF(OR($A245&gt;TermMonths,C8&lt;&gt;"Y"),0,AL244)</f>
        <v/>
      </c>
      <c r="AG245" s="31">
        <f>IF(AF245&lt;=0,0,IF($A245&lt;=E8,D8,F8))</f>
        <v/>
      </c>
      <c r="AH245" s="32">
        <f>IF(AF245&lt;=0,0,AF245*AG245/DayCount)</f>
        <v/>
      </c>
      <c r="AI245" s="32">
        <f>IF(AF245&lt;=0,0,MIN(AF245+AH245,IF(G8="InterestOnly",AH245,IF(G8="FixedAmount",IF($A245&lt;=E8,H8,I8),IF(OR($A245=1,$A245=E8+1),PMT(AG245/DayCount,MAX(TermMonths-$A245+1,1),-AF245),IF(AI244=0,PMT(AG245/DayCount,MAX(TermMonths-$A245+1,1),-AF245),AI244))))))</f>
        <v/>
      </c>
      <c r="AJ245" s="32">
        <f>IF(OR(AF245&lt;=0,$A245&lt;&gt;J8,J8=0),0,MIN(MAX(0,K8-L8*AF245),MAX(0,AF245-(AI245-AH245))))</f>
        <v/>
      </c>
      <c r="AK245" s="32">
        <f>IF(AF245&lt;=0,0,MIN(AF245,(AI245-AH245)+AJ245))</f>
        <v/>
      </c>
      <c r="AL245" s="32">
        <f>IF(AF245&lt;=0,0,MAX(0,AF245-AK245))</f>
        <v/>
      </c>
      <c r="AM245" s="32">
        <f>IF(OR($A245&gt;TermMonths,C9&lt;&gt;"Y"),0,AS244)</f>
        <v/>
      </c>
      <c r="AN245" s="31">
        <f>IF(AM245&lt;=0,0,IF($A245&lt;=E9,D9,F9))</f>
        <v/>
      </c>
      <c r="AO245" s="32">
        <f>IF(AM245&lt;=0,0,AM245*AN245/DayCount)</f>
        <v/>
      </c>
      <c r="AP245" s="32">
        <f>IF(AM245&lt;=0,0,MIN(AM245+AO245,IF(G9="InterestOnly",AO245,IF(G9="FixedAmount",IF($A245&lt;=E9,H9,I9),IF(OR($A245=1,$A245=E9+1),PMT(AN245/DayCount,MAX(TermMonths-$A245+1,1),-AM245),IF(AP244=0,PMT(AN245/DayCount,MAX(TermMonths-$A245+1,1),-AM245),AP244))))))</f>
        <v/>
      </c>
      <c r="AQ245" s="32">
        <f>IF(OR(AM245&lt;=0,$A245&lt;&gt;J9,J9=0),0,MIN(MAX(0,K9-L9*AM245),MAX(0,AM245-(AP245-AO245))))</f>
        <v/>
      </c>
      <c r="AR245" s="32">
        <f>IF(AM245&lt;=0,0,MIN(AM245,(AP245-AO245)+AQ245))</f>
        <v/>
      </c>
      <c r="AS245" s="32">
        <f>IF(AM245&lt;=0,0,MAX(0,AM245-AR245))</f>
        <v/>
      </c>
    </row>
    <row r="246">
      <c r="A246" s="33" t="n">
        <v>233</v>
      </c>
      <c r="B246" s="34">
        <f>IF(A246&gt;TermMonths,"",EDATE(StartDate,A246-1))</f>
        <v/>
      </c>
      <c r="C246" s="33">
        <f>IF(B246="","",YEAR(B246))</f>
        <v/>
      </c>
      <c r="D246" s="32">
        <f>IF(OR($A246&gt;TermMonths,C4&lt;&gt;"Y"),0,J245)</f>
        <v/>
      </c>
      <c r="E246" s="31">
        <f>IF(D246&lt;=0,0,IF($A246&lt;=E4,D4,F4))</f>
        <v/>
      </c>
      <c r="F246" s="32">
        <f>IF(D246&lt;=0,0,D246*E246/DayCount)</f>
        <v/>
      </c>
      <c r="G246" s="32">
        <f>IF(D246&lt;=0,0,MIN(D246+F246,IF(G4="InterestOnly",F246,IF(G4="FixedAmount",IF($A246&lt;=E4,H4,I4),IF(OR($A246=1,$A246=E4+1),PMT(E246/DayCount,MAX(TermMonths-$A246+1,1),-D246),IF(G245=0,PMT(E246/DayCount,MAX(TermMonths-$A246+1,1),-D246),G245))))))</f>
        <v/>
      </c>
      <c r="H246" s="32">
        <f>IF(OR(D246&lt;=0,$A246&lt;&gt;J4,J4=0),0,MIN(MAX(0,K4-L4*D246),MAX(0,D246-(G246-F246))))</f>
        <v/>
      </c>
      <c r="I246" s="32">
        <f>IF(D246&lt;=0,0,MIN(D246,(G246-F246)+H246))</f>
        <v/>
      </c>
      <c r="J246" s="32">
        <f>IF(D246&lt;=0,0,MAX(0,D246-I246))</f>
        <v/>
      </c>
      <c r="K246" s="32">
        <f>IF(OR($A246&gt;TermMonths,C5&lt;&gt;"Y"),0,Q245)</f>
        <v/>
      </c>
      <c r="L246" s="31">
        <f>IF(K246&lt;=0,0,IF($A246&lt;=E5,D5,F5))</f>
        <v/>
      </c>
      <c r="M246" s="32">
        <f>IF(K246&lt;=0,0,K246*L246/DayCount)</f>
        <v/>
      </c>
      <c r="N246" s="32">
        <f>IF(K246&lt;=0,0,MIN(K246+M246,IF(G5="InterestOnly",M246,IF(G5="FixedAmount",IF($A246&lt;=E5,H5,I5),IF(OR($A246=1,$A246=E5+1),PMT(L246/DayCount,MAX(TermMonths-$A246+1,1),-K246),IF(N245=0,PMT(L246/DayCount,MAX(TermMonths-$A246+1,1),-K246),N245))))))</f>
        <v/>
      </c>
      <c r="O246" s="32">
        <f>IF(OR(K246&lt;=0,$A246&lt;&gt;J5,J5=0),0,MIN(MAX(0,K5-L5*K246),MAX(0,K246-(N246-M246))))</f>
        <v/>
      </c>
      <c r="P246" s="32">
        <f>IF(K246&lt;=0,0,MIN(K246,(N246-M246)+O246))</f>
        <v/>
      </c>
      <c r="Q246" s="32">
        <f>IF(K246&lt;=0,0,MAX(0,K246-P246))</f>
        <v/>
      </c>
      <c r="R246" s="32">
        <f>IF(OR($A246&gt;TermMonths,C6&lt;&gt;"Y"),0,X245)</f>
        <v/>
      </c>
      <c r="S246" s="31">
        <f>IF(R246&lt;=0,0,IF($A246&lt;=E6,D6,F6))</f>
        <v/>
      </c>
      <c r="T246" s="32">
        <f>IF(R246&lt;=0,0,R246*S246/DayCount)</f>
        <v/>
      </c>
      <c r="U246" s="32">
        <f>IF(R246&lt;=0,0,MIN(R246+T246,IF(G6="InterestOnly",T246,IF(G6="FixedAmount",IF($A246&lt;=E6,H6,I6),IF(OR($A246=1,$A246=E6+1),PMT(S246/DayCount,MAX(TermMonths-$A246+1,1),-R246),IF(U245=0,PMT(S246/DayCount,MAX(TermMonths-$A246+1,1),-R246),U245))))))</f>
        <v/>
      </c>
      <c r="V246" s="32">
        <f>IF(OR(R246&lt;=0,$A246&lt;&gt;J6,J6=0),0,MIN(MAX(0,K6-L6*R246),MAX(0,R246-(U246-T246))))</f>
        <v/>
      </c>
      <c r="W246" s="32">
        <f>IF(R246&lt;=0,0,MIN(R246,(U246-T246)+V246))</f>
        <v/>
      </c>
      <c r="X246" s="32">
        <f>IF(R246&lt;=0,0,MAX(0,R246-W246))</f>
        <v/>
      </c>
      <c r="Y246" s="32">
        <f>IF(OR($A246&gt;TermMonths,C7&lt;&gt;"Y"),0,AE245)</f>
        <v/>
      </c>
      <c r="Z246" s="31">
        <f>IF(Y246&lt;=0,0,IF($A246&lt;=E7,D7,F7))</f>
        <v/>
      </c>
      <c r="AA246" s="32">
        <f>IF(Y246&lt;=0,0,Y246*Z246/DayCount)</f>
        <v/>
      </c>
      <c r="AB246" s="32">
        <f>IF(Y246&lt;=0,0,MIN(Y246+AA246,IF(G7="InterestOnly",AA246,IF(G7="FixedAmount",IF($A246&lt;=E7,H7,I7),IF(OR($A246=1,$A246=E7+1),PMT(Z246/DayCount,MAX(TermMonths-$A246+1,1),-Y246),IF(AB245=0,PMT(Z246/DayCount,MAX(TermMonths-$A246+1,1),-Y246),AB245))))))</f>
        <v/>
      </c>
      <c r="AC246" s="32">
        <f>IF(OR(Y246&lt;=0,$A246&lt;&gt;J7,J7=0),0,MIN(MAX(0,K7-L7*Y246),MAX(0,Y246-(AB246-AA246))))</f>
        <v/>
      </c>
      <c r="AD246" s="32">
        <f>IF(Y246&lt;=0,0,MIN(Y246,(AB246-AA246)+AC246))</f>
        <v/>
      </c>
      <c r="AE246" s="32">
        <f>IF(Y246&lt;=0,0,MAX(0,Y246-AD246))</f>
        <v/>
      </c>
      <c r="AF246" s="32">
        <f>IF(OR($A246&gt;TermMonths,C8&lt;&gt;"Y"),0,AL245)</f>
        <v/>
      </c>
      <c r="AG246" s="31">
        <f>IF(AF246&lt;=0,0,IF($A246&lt;=E8,D8,F8))</f>
        <v/>
      </c>
      <c r="AH246" s="32">
        <f>IF(AF246&lt;=0,0,AF246*AG246/DayCount)</f>
        <v/>
      </c>
      <c r="AI246" s="32">
        <f>IF(AF246&lt;=0,0,MIN(AF246+AH246,IF(G8="InterestOnly",AH246,IF(G8="FixedAmount",IF($A246&lt;=E8,H8,I8),IF(OR($A246=1,$A246=E8+1),PMT(AG246/DayCount,MAX(TermMonths-$A246+1,1),-AF246),IF(AI245=0,PMT(AG246/DayCount,MAX(TermMonths-$A246+1,1),-AF246),AI245))))))</f>
        <v/>
      </c>
      <c r="AJ246" s="32">
        <f>IF(OR(AF246&lt;=0,$A246&lt;&gt;J8,J8=0),0,MIN(MAX(0,K8-L8*AF246),MAX(0,AF246-(AI246-AH246))))</f>
        <v/>
      </c>
      <c r="AK246" s="32">
        <f>IF(AF246&lt;=0,0,MIN(AF246,(AI246-AH246)+AJ246))</f>
        <v/>
      </c>
      <c r="AL246" s="32">
        <f>IF(AF246&lt;=0,0,MAX(0,AF246-AK246))</f>
        <v/>
      </c>
      <c r="AM246" s="32">
        <f>IF(OR($A246&gt;TermMonths,C9&lt;&gt;"Y"),0,AS245)</f>
        <v/>
      </c>
      <c r="AN246" s="31">
        <f>IF(AM246&lt;=0,0,IF($A246&lt;=E9,D9,F9))</f>
        <v/>
      </c>
      <c r="AO246" s="32">
        <f>IF(AM246&lt;=0,0,AM246*AN246/DayCount)</f>
        <v/>
      </c>
      <c r="AP246" s="32">
        <f>IF(AM246&lt;=0,0,MIN(AM246+AO246,IF(G9="InterestOnly",AO246,IF(G9="FixedAmount",IF($A246&lt;=E9,H9,I9),IF(OR($A246=1,$A246=E9+1),PMT(AN246/DayCount,MAX(TermMonths-$A246+1,1),-AM246),IF(AP245=0,PMT(AN246/DayCount,MAX(TermMonths-$A246+1,1),-AM246),AP245))))))</f>
        <v/>
      </c>
      <c r="AQ246" s="32">
        <f>IF(OR(AM246&lt;=0,$A246&lt;&gt;J9,J9=0),0,MIN(MAX(0,K9-L9*AM246),MAX(0,AM246-(AP246-AO246))))</f>
        <v/>
      </c>
      <c r="AR246" s="32">
        <f>IF(AM246&lt;=0,0,MIN(AM246,(AP246-AO246)+AQ246))</f>
        <v/>
      </c>
      <c r="AS246" s="32">
        <f>IF(AM246&lt;=0,0,MAX(0,AM246-AR246))</f>
        <v/>
      </c>
    </row>
    <row r="247">
      <c r="A247" s="33" t="n">
        <v>234</v>
      </c>
      <c r="B247" s="34">
        <f>IF(A247&gt;TermMonths,"",EDATE(StartDate,A247-1))</f>
        <v/>
      </c>
      <c r="C247" s="33">
        <f>IF(B247="","",YEAR(B247))</f>
        <v/>
      </c>
      <c r="D247" s="32">
        <f>IF(OR($A247&gt;TermMonths,C4&lt;&gt;"Y"),0,J246)</f>
        <v/>
      </c>
      <c r="E247" s="31">
        <f>IF(D247&lt;=0,0,IF($A247&lt;=E4,D4,F4))</f>
        <v/>
      </c>
      <c r="F247" s="32">
        <f>IF(D247&lt;=0,0,D247*E247/DayCount)</f>
        <v/>
      </c>
      <c r="G247" s="32">
        <f>IF(D247&lt;=0,0,MIN(D247+F247,IF(G4="InterestOnly",F247,IF(G4="FixedAmount",IF($A247&lt;=E4,H4,I4),IF(OR($A247=1,$A247=E4+1),PMT(E247/DayCount,MAX(TermMonths-$A247+1,1),-D247),IF(G246=0,PMT(E247/DayCount,MAX(TermMonths-$A247+1,1),-D247),G246))))))</f>
        <v/>
      </c>
      <c r="H247" s="32">
        <f>IF(OR(D247&lt;=0,$A247&lt;&gt;J4,J4=0),0,MIN(MAX(0,K4-L4*D247),MAX(0,D247-(G247-F247))))</f>
        <v/>
      </c>
      <c r="I247" s="32">
        <f>IF(D247&lt;=0,0,MIN(D247,(G247-F247)+H247))</f>
        <v/>
      </c>
      <c r="J247" s="32">
        <f>IF(D247&lt;=0,0,MAX(0,D247-I247))</f>
        <v/>
      </c>
      <c r="K247" s="32">
        <f>IF(OR($A247&gt;TermMonths,C5&lt;&gt;"Y"),0,Q246)</f>
        <v/>
      </c>
      <c r="L247" s="31">
        <f>IF(K247&lt;=0,0,IF($A247&lt;=E5,D5,F5))</f>
        <v/>
      </c>
      <c r="M247" s="32">
        <f>IF(K247&lt;=0,0,K247*L247/DayCount)</f>
        <v/>
      </c>
      <c r="N247" s="32">
        <f>IF(K247&lt;=0,0,MIN(K247+M247,IF(G5="InterestOnly",M247,IF(G5="FixedAmount",IF($A247&lt;=E5,H5,I5),IF(OR($A247=1,$A247=E5+1),PMT(L247/DayCount,MAX(TermMonths-$A247+1,1),-K247),IF(N246=0,PMT(L247/DayCount,MAX(TermMonths-$A247+1,1),-K247),N246))))))</f>
        <v/>
      </c>
      <c r="O247" s="32">
        <f>IF(OR(K247&lt;=0,$A247&lt;&gt;J5,J5=0),0,MIN(MAX(0,K5-L5*K247),MAX(0,K247-(N247-M247))))</f>
        <v/>
      </c>
      <c r="P247" s="32">
        <f>IF(K247&lt;=0,0,MIN(K247,(N247-M247)+O247))</f>
        <v/>
      </c>
      <c r="Q247" s="32">
        <f>IF(K247&lt;=0,0,MAX(0,K247-P247))</f>
        <v/>
      </c>
      <c r="R247" s="32">
        <f>IF(OR($A247&gt;TermMonths,C6&lt;&gt;"Y"),0,X246)</f>
        <v/>
      </c>
      <c r="S247" s="31">
        <f>IF(R247&lt;=0,0,IF($A247&lt;=E6,D6,F6))</f>
        <v/>
      </c>
      <c r="T247" s="32">
        <f>IF(R247&lt;=0,0,R247*S247/DayCount)</f>
        <v/>
      </c>
      <c r="U247" s="32">
        <f>IF(R247&lt;=0,0,MIN(R247+T247,IF(G6="InterestOnly",T247,IF(G6="FixedAmount",IF($A247&lt;=E6,H6,I6),IF(OR($A247=1,$A247=E6+1),PMT(S247/DayCount,MAX(TermMonths-$A247+1,1),-R247),IF(U246=0,PMT(S247/DayCount,MAX(TermMonths-$A247+1,1),-R247),U246))))))</f>
        <v/>
      </c>
      <c r="V247" s="32">
        <f>IF(OR(R247&lt;=0,$A247&lt;&gt;J6,J6=0),0,MIN(MAX(0,K6-L6*R247),MAX(0,R247-(U247-T247))))</f>
        <v/>
      </c>
      <c r="W247" s="32">
        <f>IF(R247&lt;=0,0,MIN(R247,(U247-T247)+V247))</f>
        <v/>
      </c>
      <c r="X247" s="32">
        <f>IF(R247&lt;=0,0,MAX(0,R247-W247))</f>
        <v/>
      </c>
      <c r="Y247" s="32">
        <f>IF(OR($A247&gt;TermMonths,C7&lt;&gt;"Y"),0,AE246)</f>
        <v/>
      </c>
      <c r="Z247" s="31">
        <f>IF(Y247&lt;=0,0,IF($A247&lt;=E7,D7,F7))</f>
        <v/>
      </c>
      <c r="AA247" s="32">
        <f>IF(Y247&lt;=0,0,Y247*Z247/DayCount)</f>
        <v/>
      </c>
      <c r="AB247" s="32">
        <f>IF(Y247&lt;=0,0,MIN(Y247+AA247,IF(G7="InterestOnly",AA247,IF(G7="FixedAmount",IF($A247&lt;=E7,H7,I7),IF(OR($A247=1,$A247=E7+1),PMT(Z247/DayCount,MAX(TermMonths-$A247+1,1),-Y247),IF(AB246=0,PMT(Z247/DayCount,MAX(TermMonths-$A247+1,1),-Y247),AB246))))))</f>
        <v/>
      </c>
      <c r="AC247" s="32">
        <f>IF(OR(Y247&lt;=0,$A247&lt;&gt;J7,J7=0),0,MIN(MAX(0,K7-L7*Y247),MAX(0,Y247-(AB247-AA247))))</f>
        <v/>
      </c>
      <c r="AD247" s="32">
        <f>IF(Y247&lt;=0,0,MIN(Y247,(AB247-AA247)+AC247))</f>
        <v/>
      </c>
      <c r="AE247" s="32">
        <f>IF(Y247&lt;=0,0,MAX(0,Y247-AD247))</f>
        <v/>
      </c>
      <c r="AF247" s="32">
        <f>IF(OR($A247&gt;TermMonths,C8&lt;&gt;"Y"),0,AL246)</f>
        <v/>
      </c>
      <c r="AG247" s="31">
        <f>IF(AF247&lt;=0,0,IF($A247&lt;=E8,D8,F8))</f>
        <v/>
      </c>
      <c r="AH247" s="32">
        <f>IF(AF247&lt;=0,0,AF247*AG247/DayCount)</f>
        <v/>
      </c>
      <c r="AI247" s="32">
        <f>IF(AF247&lt;=0,0,MIN(AF247+AH247,IF(G8="InterestOnly",AH247,IF(G8="FixedAmount",IF($A247&lt;=E8,H8,I8),IF(OR($A247=1,$A247=E8+1),PMT(AG247/DayCount,MAX(TermMonths-$A247+1,1),-AF247),IF(AI246=0,PMT(AG247/DayCount,MAX(TermMonths-$A247+1,1),-AF247),AI246))))))</f>
        <v/>
      </c>
      <c r="AJ247" s="32">
        <f>IF(OR(AF247&lt;=0,$A247&lt;&gt;J8,J8=0),0,MIN(MAX(0,K8-L8*AF247),MAX(0,AF247-(AI247-AH247))))</f>
        <v/>
      </c>
      <c r="AK247" s="32">
        <f>IF(AF247&lt;=0,0,MIN(AF247,(AI247-AH247)+AJ247))</f>
        <v/>
      </c>
      <c r="AL247" s="32">
        <f>IF(AF247&lt;=0,0,MAX(0,AF247-AK247))</f>
        <v/>
      </c>
      <c r="AM247" s="32">
        <f>IF(OR($A247&gt;TermMonths,C9&lt;&gt;"Y"),0,AS246)</f>
        <v/>
      </c>
      <c r="AN247" s="31">
        <f>IF(AM247&lt;=0,0,IF($A247&lt;=E9,D9,F9))</f>
        <v/>
      </c>
      <c r="AO247" s="32">
        <f>IF(AM247&lt;=0,0,AM247*AN247/DayCount)</f>
        <v/>
      </c>
      <c r="AP247" s="32">
        <f>IF(AM247&lt;=0,0,MIN(AM247+AO247,IF(G9="InterestOnly",AO247,IF(G9="FixedAmount",IF($A247&lt;=E9,H9,I9),IF(OR($A247=1,$A247=E9+1),PMT(AN247/DayCount,MAX(TermMonths-$A247+1,1),-AM247),IF(AP246=0,PMT(AN247/DayCount,MAX(TermMonths-$A247+1,1),-AM247),AP246))))))</f>
        <v/>
      </c>
      <c r="AQ247" s="32">
        <f>IF(OR(AM247&lt;=0,$A247&lt;&gt;J9,J9=0),0,MIN(MAX(0,K9-L9*AM247),MAX(0,AM247-(AP247-AO247))))</f>
        <v/>
      </c>
      <c r="AR247" s="32">
        <f>IF(AM247&lt;=0,0,MIN(AM247,(AP247-AO247)+AQ247))</f>
        <v/>
      </c>
      <c r="AS247" s="32">
        <f>IF(AM247&lt;=0,0,MAX(0,AM247-AR247))</f>
        <v/>
      </c>
    </row>
    <row r="248">
      <c r="A248" s="33" t="n">
        <v>235</v>
      </c>
      <c r="B248" s="34">
        <f>IF(A248&gt;TermMonths,"",EDATE(StartDate,A248-1))</f>
        <v/>
      </c>
      <c r="C248" s="33">
        <f>IF(B248="","",YEAR(B248))</f>
        <v/>
      </c>
      <c r="D248" s="32">
        <f>IF(OR($A248&gt;TermMonths,C4&lt;&gt;"Y"),0,J247)</f>
        <v/>
      </c>
      <c r="E248" s="31">
        <f>IF(D248&lt;=0,0,IF($A248&lt;=E4,D4,F4))</f>
        <v/>
      </c>
      <c r="F248" s="32">
        <f>IF(D248&lt;=0,0,D248*E248/DayCount)</f>
        <v/>
      </c>
      <c r="G248" s="32">
        <f>IF(D248&lt;=0,0,MIN(D248+F248,IF(G4="InterestOnly",F248,IF(G4="FixedAmount",IF($A248&lt;=E4,H4,I4),IF(OR($A248=1,$A248=E4+1),PMT(E248/DayCount,MAX(TermMonths-$A248+1,1),-D248),IF(G247=0,PMT(E248/DayCount,MAX(TermMonths-$A248+1,1),-D248),G247))))))</f>
        <v/>
      </c>
      <c r="H248" s="32">
        <f>IF(OR(D248&lt;=0,$A248&lt;&gt;J4,J4=0),0,MIN(MAX(0,K4-L4*D248),MAX(0,D248-(G248-F248))))</f>
        <v/>
      </c>
      <c r="I248" s="32">
        <f>IF(D248&lt;=0,0,MIN(D248,(G248-F248)+H248))</f>
        <v/>
      </c>
      <c r="J248" s="32">
        <f>IF(D248&lt;=0,0,MAX(0,D248-I248))</f>
        <v/>
      </c>
      <c r="K248" s="32">
        <f>IF(OR($A248&gt;TermMonths,C5&lt;&gt;"Y"),0,Q247)</f>
        <v/>
      </c>
      <c r="L248" s="31">
        <f>IF(K248&lt;=0,0,IF($A248&lt;=E5,D5,F5))</f>
        <v/>
      </c>
      <c r="M248" s="32">
        <f>IF(K248&lt;=0,0,K248*L248/DayCount)</f>
        <v/>
      </c>
      <c r="N248" s="32">
        <f>IF(K248&lt;=0,0,MIN(K248+M248,IF(G5="InterestOnly",M248,IF(G5="FixedAmount",IF($A248&lt;=E5,H5,I5),IF(OR($A248=1,$A248=E5+1),PMT(L248/DayCount,MAX(TermMonths-$A248+1,1),-K248),IF(N247=0,PMT(L248/DayCount,MAX(TermMonths-$A248+1,1),-K248),N247))))))</f>
        <v/>
      </c>
      <c r="O248" s="32">
        <f>IF(OR(K248&lt;=0,$A248&lt;&gt;J5,J5=0),0,MIN(MAX(0,K5-L5*K248),MAX(0,K248-(N248-M248))))</f>
        <v/>
      </c>
      <c r="P248" s="32">
        <f>IF(K248&lt;=0,0,MIN(K248,(N248-M248)+O248))</f>
        <v/>
      </c>
      <c r="Q248" s="32">
        <f>IF(K248&lt;=0,0,MAX(0,K248-P248))</f>
        <v/>
      </c>
      <c r="R248" s="32">
        <f>IF(OR($A248&gt;TermMonths,C6&lt;&gt;"Y"),0,X247)</f>
        <v/>
      </c>
      <c r="S248" s="31">
        <f>IF(R248&lt;=0,0,IF($A248&lt;=E6,D6,F6))</f>
        <v/>
      </c>
      <c r="T248" s="32">
        <f>IF(R248&lt;=0,0,R248*S248/DayCount)</f>
        <v/>
      </c>
      <c r="U248" s="32">
        <f>IF(R248&lt;=0,0,MIN(R248+T248,IF(G6="InterestOnly",T248,IF(G6="FixedAmount",IF($A248&lt;=E6,H6,I6),IF(OR($A248=1,$A248=E6+1),PMT(S248/DayCount,MAX(TermMonths-$A248+1,1),-R248),IF(U247=0,PMT(S248/DayCount,MAX(TermMonths-$A248+1,1),-R248),U247))))))</f>
        <v/>
      </c>
      <c r="V248" s="32">
        <f>IF(OR(R248&lt;=0,$A248&lt;&gt;J6,J6=0),0,MIN(MAX(0,K6-L6*R248),MAX(0,R248-(U248-T248))))</f>
        <v/>
      </c>
      <c r="W248" s="32">
        <f>IF(R248&lt;=0,0,MIN(R248,(U248-T248)+V248))</f>
        <v/>
      </c>
      <c r="X248" s="32">
        <f>IF(R248&lt;=0,0,MAX(0,R248-W248))</f>
        <v/>
      </c>
      <c r="Y248" s="32">
        <f>IF(OR($A248&gt;TermMonths,C7&lt;&gt;"Y"),0,AE247)</f>
        <v/>
      </c>
      <c r="Z248" s="31">
        <f>IF(Y248&lt;=0,0,IF($A248&lt;=E7,D7,F7))</f>
        <v/>
      </c>
      <c r="AA248" s="32">
        <f>IF(Y248&lt;=0,0,Y248*Z248/DayCount)</f>
        <v/>
      </c>
      <c r="AB248" s="32">
        <f>IF(Y248&lt;=0,0,MIN(Y248+AA248,IF(G7="InterestOnly",AA248,IF(G7="FixedAmount",IF($A248&lt;=E7,H7,I7),IF(OR($A248=1,$A248=E7+1),PMT(Z248/DayCount,MAX(TermMonths-$A248+1,1),-Y248),IF(AB247=0,PMT(Z248/DayCount,MAX(TermMonths-$A248+1,1),-Y248),AB247))))))</f>
        <v/>
      </c>
      <c r="AC248" s="32">
        <f>IF(OR(Y248&lt;=0,$A248&lt;&gt;J7,J7=0),0,MIN(MAX(0,K7-L7*Y248),MAX(0,Y248-(AB248-AA248))))</f>
        <v/>
      </c>
      <c r="AD248" s="32">
        <f>IF(Y248&lt;=0,0,MIN(Y248,(AB248-AA248)+AC248))</f>
        <v/>
      </c>
      <c r="AE248" s="32">
        <f>IF(Y248&lt;=0,0,MAX(0,Y248-AD248))</f>
        <v/>
      </c>
      <c r="AF248" s="32">
        <f>IF(OR($A248&gt;TermMonths,C8&lt;&gt;"Y"),0,AL247)</f>
        <v/>
      </c>
      <c r="AG248" s="31">
        <f>IF(AF248&lt;=0,0,IF($A248&lt;=E8,D8,F8))</f>
        <v/>
      </c>
      <c r="AH248" s="32">
        <f>IF(AF248&lt;=0,0,AF248*AG248/DayCount)</f>
        <v/>
      </c>
      <c r="AI248" s="32">
        <f>IF(AF248&lt;=0,0,MIN(AF248+AH248,IF(G8="InterestOnly",AH248,IF(G8="FixedAmount",IF($A248&lt;=E8,H8,I8),IF(OR($A248=1,$A248=E8+1),PMT(AG248/DayCount,MAX(TermMonths-$A248+1,1),-AF248),IF(AI247=0,PMT(AG248/DayCount,MAX(TermMonths-$A248+1,1),-AF248),AI247))))))</f>
        <v/>
      </c>
      <c r="AJ248" s="32">
        <f>IF(OR(AF248&lt;=0,$A248&lt;&gt;J8,J8=0),0,MIN(MAX(0,K8-L8*AF248),MAX(0,AF248-(AI248-AH248))))</f>
        <v/>
      </c>
      <c r="AK248" s="32">
        <f>IF(AF248&lt;=0,0,MIN(AF248,(AI248-AH248)+AJ248))</f>
        <v/>
      </c>
      <c r="AL248" s="32">
        <f>IF(AF248&lt;=0,0,MAX(0,AF248-AK248))</f>
        <v/>
      </c>
      <c r="AM248" s="32">
        <f>IF(OR($A248&gt;TermMonths,C9&lt;&gt;"Y"),0,AS247)</f>
        <v/>
      </c>
      <c r="AN248" s="31">
        <f>IF(AM248&lt;=0,0,IF($A248&lt;=E9,D9,F9))</f>
        <v/>
      </c>
      <c r="AO248" s="32">
        <f>IF(AM248&lt;=0,0,AM248*AN248/DayCount)</f>
        <v/>
      </c>
      <c r="AP248" s="32">
        <f>IF(AM248&lt;=0,0,MIN(AM248+AO248,IF(G9="InterestOnly",AO248,IF(G9="FixedAmount",IF($A248&lt;=E9,H9,I9),IF(OR($A248=1,$A248=E9+1),PMT(AN248/DayCount,MAX(TermMonths-$A248+1,1),-AM248),IF(AP247=0,PMT(AN248/DayCount,MAX(TermMonths-$A248+1,1),-AM248),AP247))))))</f>
        <v/>
      </c>
      <c r="AQ248" s="32">
        <f>IF(OR(AM248&lt;=0,$A248&lt;&gt;J9,J9=0),0,MIN(MAX(0,K9-L9*AM248),MAX(0,AM248-(AP248-AO248))))</f>
        <v/>
      </c>
      <c r="AR248" s="32">
        <f>IF(AM248&lt;=0,0,MIN(AM248,(AP248-AO248)+AQ248))</f>
        <v/>
      </c>
      <c r="AS248" s="32">
        <f>IF(AM248&lt;=0,0,MAX(0,AM248-AR248))</f>
        <v/>
      </c>
    </row>
    <row r="249">
      <c r="A249" s="33" t="n">
        <v>236</v>
      </c>
      <c r="B249" s="34">
        <f>IF(A249&gt;TermMonths,"",EDATE(StartDate,A249-1))</f>
        <v/>
      </c>
      <c r="C249" s="33">
        <f>IF(B249="","",YEAR(B249))</f>
        <v/>
      </c>
      <c r="D249" s="32">
        <f>IF(OR($A249&gt;TermMonths,C4&lt;&gt;"Y"),0,J248)</f>
        <v/>
      </c>
      <c r="E249" s="31">
        <f>IF(D249&lt;=0,0,IF($A249&lt;=E4,D4,F4))</f>
        <v/>
      </c>
      <c r="F249" s="32">
        <f>IF(D249&lt;=0,0,D249*E249/DayCount)</f>
        <v/>
      </c>
      <c r="G249" s="32">
        <f>IF(D249&lt;=0,0,MIN(D249+F249,IF(G4="InterestOnly",F249,IF(G4="FixedAmount",IF($A249&lt;=E4,H4,I4),IF(OR($A249=1,$A249=E4+1),PMT(E249/DayCount,MAX(TermMonths-$A249+1,1),-D249),IF(G248=0,PMT(E249/DayCount,MAX(TermMonths-$A249+1,1),-D249),G248))))))</f>
        <v/>
      </c>
      <c r="H249" s="32">
        <f>IF(OR(D249&lt;=0,$A249&lt;&gt;J4,J4=0),0,MIN(MAX(0,K4-L4*D249),MAX(0,D249-(G249-F249))))</f>
        <v/>
      </c>
      <c r="I249" s="32">
        <f>IF(D249&lt;=0,0,MIN(D249,(G249-F249)+H249))</f>
        <v/>
      </c>
      <c r="J249" s="32">
        <f>IF(D249&lt;=0,0,MAX(0,D249-I249))</f>
        <v/>
      </c>
      <c r="K249" s="32">
        <f>IF(OR($A249&gt;TermMonths,C5&lt;&gt;"Y"),0,Q248)</f>
        <v/>
      </c>
      <c r="L249" s="31">
        <f>IF(K249&lt;=0,0,IF($A249&lt;=E5,D5,F5))</f>
        <v/>
      </c>
      <c r="M249" s="32">
        <f>IF(K249&lt;=0,0,K249*L249/DayCount)</f>
        <v/>
      </c>
      <c r="N249" s="32">
        <f>IF(K249&lt;=0,0,MIN(K249+M249,IF(G5="InterestOnly",M249,IF(G5="FixedAmount",IF($A249&lt;=E5,H5,I5),IF(OR($A249=1,$A249=E5+1),PMT(L249/DayCount,MAX(TermMonths-$A249+1,1),-K249),IF(N248=0,PMT(L249/DayCount,MAX(TermMonths-$A249+1,1),-K249),N248))))))</f>
        <v/>
      </c>
      <c r="O249" s="32">
        <f>IF(OR(K249&lt;=0,$A249&lt;&gt;J5,J5=0),0,MIN(MAX(0,K5-L5*K249),MAX(0,K249-(N249-M249))))</f>
        <v/>
      </c>
      <c r="P249" s="32">
        <f>IF(K249&lt;=0,0,MIN(K249,(N249-M249)+O249))</f>
        <v/>
      </c>
      <c r="Q249" s="32">
        <f>IF(K249&lt;=0,0,MAX(0,K249-P249))</f>
        <v/>
      </c>
      <c r="R249" s="32">
        <f>IF(OR($A249&gt;TermMonths,C6&lt;&gt;"Y"),0,X248)</f>
        <v/>
      </c>
      <c r="S249" s="31">
        <f>IF(R249&lt;=0,0,IF($A249&lt;=E6,D6,F6))</f>
        <v/>
      </c>
      <c r="T249" s="32">
        <f>IF(R249&lt;=0,0,R249*S249/DayCount)</f>
        <v/>
      </c>
      <c r="U249" s="32">
        <f>IF(R249&lt;=0,0,MIN(R249+T249,IF(G6="InterestOnly",T249,IF(G6="FixedAmount",IF($A249&lt;=E6,H6,I6),IF(OR($A249=1,$A249=E6+1),PMT(S249/DayCount,MAX(TermMonths-$A249+1,1),-R249),IF(U248=0,PMT(S249/DayCount,MAX(TermMonths-$A249+1,1),-R249),U248))))))</f>
        <v/>
      </c>
      <c r="V249" s="32">
        <f>IF(OR(R249&lt;=0,$A249&lt;&gt;J6,J6=0),0,MIN(MAX(0,K6-L6*R249),MAX(0,R249-(U249-T249))))</f>
        <v/>
      </c>
      <c r="W249" s="32">
        <f>IF(R249&lt;=0,0,MIN(R249,(U249-T249)+V249))</f>
        <v/>
      </c>
      <c r="X249" s="32">
        <f>IF(R249&lt;=0,0,MAX(0,R249-W249))</f>
        <v/>
      </c>
      <c r="Y249" s="32">
        <f>IF(OR($A249&gt;TermMonths,C7&lt;&gt;"Y"),0,AE248)</f>
        <v/>
      </c>
      <c r="Z249" s="31">
        <f>IF(Y249&lt;=0,0,IF($A249&lt;=E7,D7,F7))</f>
        <v/>
      </c>
      <c r="AA249" s="32">
        <f>IF(Y249&lt;=0,0,Y249*Z249/DayCount)</f>
        <v/>
      </c>
      <c r="AB249" s="32">
        <f>IF(Y249&lt;=0,0,MIN(Y249+AA249,IF(G7="InterestOnly",AA249,IF(G7="FixedAmount",IF($A249&lt;=E7,H7,I7),IF(OR($A249=1,$A249=E7+1),PMT(Z249/DayCount,MAX(TermMonths-$A249+1,1),-Y249),IF(AB248=0,PMT(Z249/DayCount,MAX(TermMonths-$A249+1,1),-Y249),AB248))))))</f>
        <v/>
      </c>
      <c r="AC249" s="32">
        <f>IF(OR(Y249&lt;=0,$A249&lt;&gt;J7,J7=0),0,MIN(MAX(0,K7-L7*Y249),MAX(0,Y249-(AB249-AA249))))</f>
        <v/>
      </c>
      <c r="AD249" s="32">
        <f>IF(Y249&lt;=0,0,MIN(Y249,(AB249-AA249)+AC249))</f>
        <v/>
      </c>
      <c r="AE249" s="32">
        <f>IF(Y249&lt;=0,0,MAX(0,Y249-AD249))</f>
        <v/>
      </c>
      <c r="AF249" s="32">
        <f>IF(OR($A249&gt;TermMonths,C8&lt;&gt;"Y"),0,AL248)</f>
        <v/>
      </c>
      <c r="AG249" s="31">
        <f>IF(AF249&lt;=0,0,IF($A249&lt;=E8,D8,F8))</f>
        <v/>
      </c>
      <c r="AH249" s="32">
        <f>IF(AF249&lt;=0,0,AF249*AG249/DayCount)</f>
        <v/>
      </c>
      <c r="AI249" s="32">
        <f>IF(AF249&lt;=0,0,MIN(AF249+AH249,IF(G8="InterestOnly",AH249,IF(G8="FixedAmount",IF($A249&lt;=E8,H8,I8),IF(OR($A249=1,$A249=E8+1),PMT(AG249/DayCount,MAX(TermMonths-$A249+1,1),-AF249),IF(AI248=0,PMT(AG249/DayCount,MAX(TermMonths-$A249+1,1),-AF249),AI248))))))</f>
        <v/>
      </c>
      <c r="AJ249" s="32">
        <f>IF(OR(AF249&lt;=0,$A249&lt;&gt;J8,J8=0),0,MIN(MAX(0,K8-L8*AF249),MAX(0,AF249-(AI249-AH249))))</f>
        <v/>
      </c>
      <c r="AK249" s="32">
        <f>IF(AF249&lt;=0,0,MIN(AF249,(AI249-AH249)+AJ249))</f>
        <v/>
      </c>
      <c r="AL249" s="32">
        <f>IF(AF249&lt;=0,0,MAX(0,AF249-AK249))</f>
        <v/>
      </c>
      <c r="AM249" s="32">
        <f>IF(OR($A249&gt;TermMonths,C9&lt;&gt;"Y"),0,AS248)</f>
        <v/>
      </c>
      <c r="AN249" s="31">
        <f>IF(AM249&lt;=0,0,IF($A249&lt;=E9,D9,F9))</f>
        <v/>
      </c>
      <c r="AO249" s="32">
        <f>IF(AM249&lt;=0,0,AM249*AN249/DayCount)</f>
        <v/>
      </c>
      <c r="AP249" s="32">
        <f>IF(AM249&lt;=0,0,MIN(AM249+AO249,IF(G9="InterestOnly",AO249,IF(G9="FixedAmount",IF($A249&lt;=E9,H9,I9),IF(OR($A249=1,$A249=E9+1),PMT(AN249/DayCount,MAX(TermMonths-$A249+1,1),-AM249),IF(AP248=0,PMT(AN249/DayCount,MAX(TermMonths-$A249+1,1),-AM249),AP248))))))</f>
        <v/>
      </c>
      <c r="AQ249" s="32">
        <f>IF(OR(AM249&lt;=0,$A249&lt;&gt;J9,J9=0),0,MIN(MAX(0,K9-L9*AM249),MAX(0,AM249-(AP249-AO249))))</f>
        <v/>
      </c>
      <c r="AR249" s="32">
        <f>IF(AM249&lt;=0,0,MIN(AM249,(AP249-AO249)+AQ249))</f>
        <v/>
      </c>
      <c r="AS249" s="32">
        <f>IF(AM249&lt;=0,0,MAX(0,AM249-AR249))</f>
        <v/>
      </c>
    </row>
    <row r="250">
      <c r="A250" s="33" t="n">
        <v>237</v>
      </c>
      <c r="B250" s="34">
        <f>IF(A250&gt;TermMonths,"",EDATE(StartDate,A250-1))</f>
        <v/>
      </c>
      <c r="C250" s="33">
        <f>IF(B250="","",YEAR(B250))</f>
        <v/>
      </c>
      <c r="D250" s="32">
        <f>IF(OR($A250&gt;TermMonths,C4&lt;&gt;"Y"),0,J249)</f>
        <v/>
      </c>
      <c r="E250" s="31">
        <f>IF(D250&lt;=0,0,IF($A250&lt;=E4,D4,F4))</f>
        <v/>
      </c>
      <c r="F250" s="32">
        <f>IF(D250&lt;=0,0,D250*E250/DayCount)</f>
        <v/>
      </c>
      <c r="G250" s="32">
        <f>IF(D250&lt;=0,0,MIN(D250+F250,IF(G4="InterestOnly",F250,IF(G4="FixedAmount",IF($A250&lt;=E4,H4,I4),IF(OR($A250=1,$A250=E4+1),PMT(E250/DayCount,MAX(TermMonths-$A250+1,1),-D250),IF(G249=0,PMT(E250/DayCount,MAX(TermMonths-$A250+1,1),-D250),G249))))))</f>
        <v/>
      </c>
      <c r="H250" s="32">
        <f>IF(OR(D250&lt;=0,$A250&lt;&gt;J4,J4=0),0,MIN(MAX(0,K4-L4*D250),MAX(0,D250-(G250-F250))))</f>
        <v/>
      </c>
      <c r="I250" s="32">
        <f>IF(D250&lt;=0,0,MIN(D250,(G250-F250)+H250))</f>
        <v/>
      </c>
      <c r="J250" s="32">
        <f>IF(D250&lt;=0,0,MAX(0,D250-I250))</f>
        <v/>
      </c>
      <c r="K250" s="32">
        <f>IF(OR($A250&gt;TermMonths,C5&lt;&gt;"Y"),0,Q249)</f>
        <v/>
      </c>
      <c r="L250" s="31">
        <f>IF(K250&lt;=0,0,IF($A250&lt;=E5,D5,F5))</f>
        <v/>
      </c>
      <c r="M250" s="32">
        <f>IF(K250&lt;=0,0,K250*L250/DayCount)</f>
        <v/>
      </c>
      <c r="N250" s="32">
        <f>IF(K250&lt;=0,0,MIN(K250+M250,IF(G5="InterestOnly",M250,IF(G5="FixedAmount",IF($A250&lt;=E5,H5,I5),IF(OR($A250=1,$A250=E5+1),PMT(L250/DayCount,MAX(TermMonths-$A250+1,1),-K250),IF(N249=0,PMT(L250/DayCount,MAX(TermMonths-$A250+1,1),-K250),N249))))))</f>
        <v/>
      </c>
      <c r="O250" s="32">
        <f>IF(OR(K250&lt;=0,$A250&lt;&gt;J5,J5=0),0,MIN(MAX(0,K5-L5*K250),MAX(0,K250-(N250-M250))))</f>
        <v/>
      </c>
      <c r="P250" s="32">
        <f>IF(K250&lt;=0,0,MIN(K250,(N250-M250)+O250))</f>
        <v/>
      </c>
      <c r="Q250" s="32">
        <f>IF(K250&lt;=0,0,MAX(0,K250-P250))</f>
        <v/>
      </c>
      <c r="R250" s="32">
        <f>IF(OR($A250&gt;TermMonths,C6&lt;&gt;"Y"),0,X249)</f>
        <v/>
      </c>
      <c r="S250" s="31">
        <f>IF(R250&lt;=0,0,IF($A250&lt;=E6,D6,F6))</f>
        <v/>
      </c>
      <c r="T250" s="32">
        <f>IF(R250&lt;=0,0,R250*S250/DayCount)</f>
        <v/>
      </c>
      <c r="U250" s="32">
        <f>IF(R250&lt;=0,0,MIN(R250+T250,IF(G6="InterestOnly",T250,IF(G6="FixedAmount",IF($A250&lt;=E6,H6,I6),IF(OR($A250=1,$A250=E6+1),PMT(S250/DayCount,MAX(TermMonths-$A250+1,1),-R250),IF(U249=0,PMT(S250/DayCount,MAX(TermMonths-$A250+1,1),-R250),U249))))))</f>
        <v/>
      </c>
      <c r="V250" s="32">
        <f>IF(OR(R250&lt;=0,$A250&lt;&gt;J6,J6=0),0,MIN(MAX(0,K6-L6*R250),MAX(0,R250-(U250-T250))))</f>
        <v/>
      </c>
      <c r="W250" s="32">
        <f>IF(R250&lt;=0,0,MIN(R250,(U250-T250)+V250))</f>
        <v/>
      </c>
      <c r="X250" s="32">
        <f>IF(R250&lt;=0,0,MAX(0,R250-W250))</f>
        <v/>
      </c>
      <c r="Y250" s="32">
        <f>IF(OR($A250&gt;TermMonths,C7&lt;&gt;"Y"),0,AE249)</f>
        <v/>
      </c>
      <c r="Z250" s="31">
        <f>IF(Y250&lt;=0,0,IF($A250&lt;=E7,D7,F7))</f>
        <v/>
      </c>
      <c r="AA250" s="32">
        <f>IF(Y250&lt;=0,0,Y250*Z250/DayCount)</f>
        <v/>
      </c>
      <c r="AB250" s="32">
        <f>IF(Y250&lt;=0,0,MIN(Y250+AA250,IF(G7="InterestOnly",AA250,IF(G7="FixedAmount",IF($A250&lt;=E7,H7,I7),IF(OR($A250=1,$A250=E7+1),PMT(Z250/DayCount,MAX(TermMonths-$A250+1,1),-Y250),IF(AB249=0,PMT(Z250/DayCount,MAX(TermMonths-$A250+1,1),-Y250),AB249))))))</f>
        <v/>
      </c>
      <c r="AC250" s="32">
        <f>IF(OR(Y250&lt;=0,$A250&lt;&gt;J7,J7=0),0,MIN(MAX(0,K7-L7*Y250),MAX(0,Y250-(AB250-AA250))))</f>
        <v/>
      </c>
      <c r="AD250" s="32">
        <f>IF(Y250&lt;=0,0,MIN(Y250,(AB250-AA250)+AC250))</f>
        <v/>
      </c>
      <c r="AE250" s="32">
        <f>IF(Y250&lt;=0,0,MAX(0,Y250-AD250))</f>
        <v/>
      </c>
      <c r="AF250" s="32">
        <f>IF(OR($A250&gt;TermMonths,C8&lt;&gt;"Y"),0,AL249)</f>
        <v/>
      </c>
      <c r="AG250" s="31">
        <f>IF(AF250&lt;=0,0,IF($A250&lt;=E8,D8,F8))</f>
        <v/>
      </c>
      <c r="AH250" s="32">
        <f>IF(AF250&lt;=0,0,AF250*AG250/DayCount)</f>
        <v/>
      </c>
      <c r="AI250" s="32">
        <f>IF(AF250&lt;=0,0,MIN(AF250+AH250,IF(G8="InterestOnly",AH250,IF(G8="FixedAmount",IF($A250&lt;=E8,H8,I8),IF(OR($A250=1,$A250=E8+1),PMT(AG250/DayCount,MAX(TermMonths-$A250+1,1),-AF250),IF(AI249=0,PMT(AG250/DayCount,MAX(TermMonths-$A250+1,1),-AF250),AI249))))))</f>
        <v/>
      </c>
      <c r="AJ250" s="32">
        <f>IF(OR(AF250&lt;=0,$A250&lt;&gt;J8,J8=0),0,MIN(MAX(0,K8-L8*AF250),MAX(0,AF250-(AI250-AH250))))</f>
        <v/>
      </c>
      <c r="AK250" s="32">
        <f>IF(AF250&lt;=0,0,MIN(AF250,(AI250-AH250)+AJ250))</f>
        <v/>
      </c>
      <c r="AL250" s="32">
        <f>IF(AF250&lt;=0,0,MAX(0,AF250-AK250))</f>
        <v/>
      </c>
      <c r="AM250" s="32">
        <f>IF(OR($A250&gt;TermMonths,C9&lt;&gt;"Y"),0,AS249)</f>
        <v/>
      </c>
      <c r="AN250" s="31">
        <f>IF(AM250&lt;=0,0,IF($A250&lt;=E9,D9,F9))</f>
        <v/>
      </c>
      <c r="AO250" s="32">
        <f>IF(AM250&lt;=0,0,AM250*AN250/DayCount)</f>
        <v/>
      </c>
      <c r="AP250" s="32">
        <f>IF(AM250&lt;=0,0,MIN(AM250+AO250,IF(G9="InterestOnly",AO250,IF(G9="FixedAmount",IF($A250&lt;=E9,H9,I9),IF(OR($A250=1,$A250=E9+1),PMT(AN250/DayCount,MAX(TermMonths-$A250+1,1),-AM250),IF(AP249=0,PMT(AN250/DayCount,MAX(TermMonths-$A250+1,1),-AM250),AP249))))))</f>
        <v/>
      </c>
      <c r="AQ250" s="32">
        <f>IF(OR(AM250&lt;=0,$A250&lt;&gt;J9,J9=0),0,MIN(MAX(0,K9-L9*AM250),MAX(0,AM250-(AP250-AO250))))</f>
        <v/>
      </c>
      <c r="AR250" s="32">
        <f>IF(AM250&lt;=0,0,MIN(AM250,(AP250-AO250)+AQ250))</f>
        <v/>
      </c>
      <c r="AS250" s="32">
        <f>IF(AM250&lt;=0,0,MAX(0,AM250-AR250))</f>
        <v/>
      </c>
    </row>
    <row r="251">
      <c r="A251" s="33" t="n">
        <v>238</v>
      </c>
      <c r="B251" s="34">
        <f>IF(A251&gt;TermMonths,"",EDATE(StartDate,A251-1))</f>
        <v/>
      </c>
      <c r="C251" s="33">
        <f>IF(B251="","",YEAR(B251))</f>
        <v/>
      </c>
      <c r="D251" s="32">
        <f>IF(OR($A251&gt;TermMonths,C4&lt;&gt;"Y"),0,J250)</f>
        <v/>
      </c>
      <c r="E251" s="31">
        <f>IF(D251&lt;=0,0,IF($A251&lt;=E4,D4,F4))</f>
        <v/>
      </c>
      <c r="F251" s="32">
        <f>IF(D251&lt;=0,0,D251*E251/DayCount)</f>
        <v/>
      </c>
      <c r="G251" s="32">
        <f>IF(D251&lt;=0,0,MIN(D251+F251,IF(G4="InterestOnly",F251,IF(G4="FixedAmount",IF($A251&lt;=E4,H4,I4),IF(OR($A251=1,$A251=E4+1),PMT(E251/DayCount,MAX(TermMonths-$A251+1,1),-D251),IF(G250=0,PMT(E251/DayCount,MAX(TermMonths-$A251+1,1),-D251),G250))))))</f>
        <v/>
      </c>
      <c r="H251" s="32">
        <f>IF(OR(D251&lt;=0,$A251&lt;&gt;J4,J4=0),0,MIN(MAX(0,K4-L4*D251),MAX(0,D251-(G251-F251))))</f>
        <v/>
      </c>
      <c r="I251" s="32">
        <f>IF(D251&lt;=0,0,MIN(D251,(G251-F251)+H251))</f>
        <v/>
      </c>
      <c r="J251" s="32">
        <f>IF(D251&lt;=0,0,MAX(0,D251-I251))</f>
        <v/>
      </c>
      <c r="K251" s="32">
        <f>IF(OR($A251&gt;TermMonths,C5&lt;&gt;"Y"),0,Q250)</f>
        <v/>
      </c>
      <c r="L251" s="31">
        <f>IF(K251&lt;=0,0,IF($A251&lt;=E5,D5,F5))</f>
        <v/>
      </c>
      <c r="M251" s="32">
        <f>IF(K251&lt;=0,0,K251*L251/DayCount)</f>
        <v/>
      </c>
      <c r="N251" s="32">
        <f>IF(K251&lt;=0,0,MIN(K251+M251,IF(G5="InterestOnly",M251,IF(G5="FixedAmount",IF($A251&lt;=E5,H5,I5),IF(OR($A251=1,$A251=E5+1),PMT(L251/DayCount,MAX(TermMonths-$A251+1,1),-K251),IF(N250=0,PMT(L251/DayCount,MAX(TermMonths-$A251+1,1),-K251),N250))))))</f>
        <v/>
      </c>
      <c r="O251" s="32">
        <f>IF(OR(K251&lt;=0,$A251&lt;&gt;J5,J5=0),0,MIN(MAX(0,K5-L5*K251),MAX(0,K251-(N251-M251))))</f>
        <v/>
      </c>
      <c r="P251" s="32">
        <f>IF(K251&lt;=0,0,MIN(K251,(N251-M251)+O251))</f>
        <v/>
      </c>
      <c r="Q251" s="32">
        <f>IF(K251&lt;=0,0,MAX(0,K251-P251))</f>
        <v/>
      </c>
      <c r="R251" s="32">
        <f>IF(OR($A251&gt;TermMonths,C6&lt;&gt;"Y"),0,X250)</f>
        <v/>
      </c>
      <c r="S251" s="31">
        <f>IF(R251&lt;=0,0,IF($A251&lt;=E6,D6,F6))</f>
        <v/>
      </c>
      <c r="T251" s="32">
        <f>IF(R251&lt;=0,0,R251*S251/DayCount)</f>
        <v/>
      </c>
      <c r="U251" s="32">
        <f>IF(R251&lt;=0,0,MIN(R251+T251,IF(G6="InterestOnly",T251,IF(G6="FixedAmount",IF($A251&lt;=E6,H6,I6),IF(OR($A251=1,$A251=E6+1),PMT(S251/DayCount,MAX(TermMonths-$A251+1,1),-R251),IF(U250=0,PMT(S251/DayCount,MAX(TermMonths-$A251+1,1),-R251),U250))))))</f>
        <v/>
      </c>
      <c r="V251" s="32">
        <f>IF(OR(R251&lt;=0,$A251&lt;&gt;J6,J6=0),0,MIN(MAX(0,K6-L6*R251),MAX(0,R251-(U251-T251))))</f>
        <v/>
      </c>
      <c r="W251" s="32">
        <f>IF(R251&lt;=0,0,MIN(R251,(U251-T251)+V251))</f>
        <v/>
      </c>
      <c r="X251" s="32">
        <f>IF(R251&lt;=0,0,MAX(0,R251-W251))</f>
        <v/>
      </c>
      <c r="Y251" s="32">
        <f>IF(OR($A251&gt;TermMonths,C7&lt;&gt;"Y"),0,AE250)</f>
        <v/>
      </c>
      <c r="Z251" s="31">
        <f>IF(Y251&lt;=0,0,IF($A251&lt;=E7,D7,F7))</f>
        <v/>
      </c>
      <c r="AA251" s="32">
        <f>IF(Y251&lt;=0,0,Y251*Z251/DayCount)</f>
        <v/>
      </c>
      <c r="AB251" s="32">
        <f>IF(Y251&lt;=0,0,MIN(Y251+AA251,IF(G7="InterestOnly",AA251,IF(G7="FixedAmount",IF($A251&lt;=E7,H7,I7),IF(OR($A251=1,$A251=E7+1),PMT(Z251/DayCount,MAX(TermMonths-$A251+1,1),-Y251),IF(AB250=0,PMT(Z251/DayCount,MAX(TermMonths-$A251+1,1),-Y251),AB250))))))</f>
        <v/>
      </c>
      <c r="AC251" s="32">
        <f>IF(OR(Y251&lt;=0,$A251&lt;&gt;J7,J7=0),0,MIN(MAX(0,K7-L7*Y251),MAX(0,Y251-(AB251-AA251))))</f>
        <v/>
      </c>
      <c r="AD251" s="32">
        <f>IF(Y251&lt;=0,0,MIN(Y251,(AB251-AA251)+AC251))</f>
        <v/>
      </c>
      <c r="AE251" s="32">
        <f>IF(Y251&lt;=0,0,MAX(0,Y251-AD251))</f>
        <v/>
      </c>
      <c r="AF251" s="32">
        <f>IF(OR($A251&gt;TermMonths,C8&lt;&gt;"Y"),0,AL250)</f>
        <v/>
      </c>
      <c r="AG251" s="31">
        <f>IF(AF251&lt;=0,0,IF($A251&lt;=E8,D8,F8))</f>
        <v/>
      </c>
      <c r="AH251" s="32">
        <f>IF(AF251&lt;=0,0,AF251*AG251/DayCount)</f>
        <v/>
      </c>
      <c r="AI251" s="32">
        <f>IF(AF251&lt;=0,0,MIN(AF251+AH251,IF(G8="InterestOnly",AH251,IF(G8="FixedAmount",IF($A251&lt;=E8,H8,I8),IF(OR($A251=1,$A251=E8+1),PMT(AG251/DayCount,MAX(TermMonths-$A251+1,1),-AF251),IF(AI250=0,PMT(AG251/DayCount,MAX(TermMonths-$A251+1,1),-AF251),AI250))))))</f>
        <v/>
      </c>
      <c r="AJ251" s="32">
        <f>IF(OR(AF251&lt;=0,$A251&lt;&gt;J8,J8=0),0,MIN(MAX(0,K8-L8*AF251),MAX(0,AF251-(AI251-AH251))))</f>
        <v/>
      </c>
      <c r="AK251" s="32">
        <f>IF(AF251&lt;=0,0,MIN(AF251,(AI251-AH251)+AJ251))</f>
        <v/>
      </c>
      <c r="AL251" s="32">
        <f>IF(AF251&lt;=0,0,MAX(0,AF251-AK251))</f>
        <v/>
      </c>
      <c r="AM251" s="32">
        <f>IF(OR($A251&gt;TermMonths,C9&lt;&gt;"Y"),0,AS250)</f>
        <v/>
      </c>
      <c r="AN251" s="31">
        <f>IF(AM251&lt;=0,0,IF($A251&lt;=E9,D9,F9))</f>
        <v/>
      </c>
      <c r="AO251" s="32">
        <f>IF(AM251&lt;=0,0,AM251*AN251/DayCount)</f>
        <v/>
      </c>
      <c r="AP251" s="32">
        <f>IF(AM251&lt;=0,0,MIN(AM251+AO251,IF(G9="InterestOnly",AO251,IF(G9="FixedAmount",IF($A251&lt;=E9,H9,I9),IF(OR($A251=1,$A251=E9+1),PMT(AN251/DayCount,MAX(TermMonths-$A251+1,1),-AM251),IF(AP250=0,PMT(AN251/DayCount,MAX(TermMonths-$A251+1,1),-AM251),AP250))))))</f>
        <v/>
      </c>
      <c r="AQ251" s="32">
        <f>IF(OR(AM251&lt;=0,$A251&lt;&gt;J9,J9=0),0,MIN(MAX(0,K9-L9*AM251),MAX(0,AM251-(AP251-AO251))))</f>
        <v/>
      </c>
      <c r="AR251" s="32">
        <f>IF(AM251&lt;=0,0,MIN(AM251,(AP251-AO251)+AQ251))</f>
        <v/>
      </c>
      <c r="AS251" s="32">
        <f>IF(AM251&lt;=0,0,MAX(0,AM251-AR251))</f>
        <v/>
      </c>
    </row>
    <row r="252">
      <c r="A252" s="33" t="n">
        <v>239</v>
      </c>
      <c r="B252" s="34">
        <f>IF(A252&gt;TermMonths,"",EDATE(StartDate,A252-1))</f>
        <v/>
      </c>
      <c r="C252" s="33">
        <f>IF(B252="","",YEAR(B252))</f>
        <v/>
      </c>
      <c r="D252" s="32">
        <f>IF(OR($A252&gt;TermMonths,C4&lt;&gt;"Y"),0,J251)</f>
        <v/>
      </c>
      <c r="E252" s="31">
        <f>IF(D252&lt;=0,0,IF($A252&lt;=E4,D4,F4))</f>
        <v/>
      </c>
      <c r="F252" s="32">
        <f>IF(D252&lt;=0,0,D252*E252/DayCount)</f>
        <v/>
      </c>
      <c r="G252" s="32">
        <f>IF(D252&lt;=0,0,MIN(D252+F252,IF(G4="InterestOnly",F252,IF(G4="FixedAmount",IF($A252&lt;=E4,H4,I4),IF(OR($A252=1,$A252=E4+1),PMT(E252/DayCount,MAX(TermMonths-$A252+1,1),-D252),IF(G251=0,PMT(E252/DayCount,MAX(TermMonths-$A252+1,1),-D252),G251))))))</f>
        <v/>
      </c>
      <c r="H252" s="32">
        <f>IF(OR(D252&lt;=0,$A252&lt;&gt;J4,J4=0),0,MIN(MAX(0,K4-L4*D252),MAX(0,D252-(G252-F252))))</f>
        <v/>
      </c>
      <c r="I252" s="32">
        <f>IF(D252&lt;=0,0,MIN(D252,(G252-F252)+H252))</f>
        <v/>
      </c>
      <c r="J252" s="32">
        <f>IF(D252&lt;=0,0,MAX(0,D252-I252))</f>
        <v/>
      </c>
      <c r="K252" s="32">
        <f>IF(OR($A252&gt;TermMonths,C5&lt;&gt;"Y"),0,Q251)</f>
        <v/>
      </c>
      <c r="L252" s="31">
        <f>IF(K252&lt;=0,0,IF($A252&lt;=E5,D5,F5))</f>
        <v/>
      </c>
      <c r="M252" s="32">
        <f>IF(K252&lt;=0,0,K252*L252/DayCount)</f>
        <v/>
      </c>
      <c r="N252" s="32">
        <f>IF(K252&lt;=0,0,MIN(K252+M252,IF(G5="InterestOnly",M252,IF(G5="FixedAmount",IF($A252&lt;=E5,H5,I5),IF(OR($A252=1,$A252=E5+1),PMT(L252/DayCount,MAX(TermMonths-$A252+1,1),-K252),IF(N251=0,PMT(L252/DayCount,MAX(TermMonths-$A252+1,1),-K252),N251))))))</f>
        <v/>
      </c>
      <c r="O252" s="32">
        <f>IF(OR(K252&lt;=0,$A252&lt;&gt;J5,J5=0),0,MIN(MAX(0,K5-L5*K252),MAX(0,K252-(N252-M252))))</f>
        <v/>
      </c>
      <c r="P252" s="32">
        <f>IF(K252&lt;=0,0,MIN(K252,(N252-M252)+O252))</f>
        <v/>
      </c>
      <c r="Q252" s="32">
        <f>IF(K252&lt;=0,0,MAX(0,K252-P252))</f>
        <v/>
      </c>
      <c r="R252" s="32">
        <f>IF(OR($A252&gt;TermMonths,C6&lt;&gt;"Y"),0,X251)</f>
        <v/>
      </c>
      <c r="S252" s="31">
        <f>IF(R252&lt;=0,0,IF($A252&lt;=E6,D6,F6))</f>
        <v/>
      </c>
      <c r="T252" s="32">
        <f>IF(R252&lt;=0,0,R252*S252/DayCount)</f>
        <v/>
      </c>
      <c r="U252" s="32">
        <f>IF(R252&lt;=0,0,MIN(R252+T252,IF(G6="InterestOnly",T252,IF(G6="FixedAmount",IF($A252&lt;=E6,H6,I6),IF(OR($A252=1,$A252=E6+1),PMT(S252/DayCount,MAX(TermMonths-$A252+1,1),-R252),IF(U251=0,PMT(S252/DayCount,MAX(TermMonths-$A252+1,1),-R252),U251))))))</f>
        <v/>
      </c>
      <c r="V252" s="32">
        <f>IF(OR(R252&lt;=0,$A252&lt;&gt;J6,J6=0),0,MIN(MAX(0,K6-L6*R252),MAX(0,R252-(U252-T252))))</f>
        <v/>
      </c>
      <c r="W252" s="32">
        <f>IF(R252&lt;=0,0,MIN(R252,(U252-T252)+V252))</f>
        <v/>
      </c>
      <c r="X252" s="32">
        <f>IF(R252&lt;=0,0,MAX(0,R252-W252))</f>
        <v/>
      </c>
      <c r="Y252" s="32">
        <f>IF(OR($A252&gt;TermMonths,C7&lt;&gt;"Y"),0,AE251)</f>
        <v/>
      </c>
      <c r="Z252" s="31">
        <f>IF(Y252&lt;=0,0,IF($A252&lt;=E7,D7,F7))</f>
        <v/>
      </c>
      <c r="AA252" s="32">
        <f>IF(Y252&lt;=0,0,Y252*Z252/DayCount)</f>
        <v/>
      </c>
      <c r="AB252" s="32">
        <f>IF(Y252&lt;=0,0,MIN(Y252+AA252,IF(G7="InterestOnly",AA252,IF(G7="FixedAmount",IF($A252&lt;=E7,H7,I7),IF(OR($A252=1,$A252=E7+1),PMT(Z252/DayCount,MAX(TermMonths-$A252+1,1),-Y252),IF(AB251=0,PMT(Z252/DayCount,MAX(TermMonths-$A252+1,1),-Y252),AB251))))))</f>
        <v/>
      </c>
      <c r="AC252" s="32">
        <f>IF(OR(Y252&lt;=0,$A252&lt;&gt;J7,J7=0),0,MIN(MAX(0,K7-L7*Y252),MAX(0,Y252-(AB252-AA252))))</f>
        <v/>
      </c>
      <c r="AD252" s="32">
        <f>IF(Y252&lt;=0,0,MIN(Y252,(AB252-AA252)+AC252))</f>
        <v/>
      </c>
      <c r="AE252" s="32">
        <f>IF(Y252&lt;=0,0,MAX(0,Y252-AD252))</f>
        <v/>
      </c>
      <c r="AF252" s="32">
        <f>IF(OR($A252&gt;TermMonths,C8&lt;&gt;"Y"),0,AL251)</f>
        <v/>
      </c>
      <c r="AG252" s="31">
        <f>IF(AF252&lt;=0,0,IF($A252&lt;=E8,D8,F8))</f>
        <v/>
      </c>
      <c r="AH252" s="32">
        <f>IF(AF252&lt;=0,0,AF252*AG252/DayCount)</f>
        <v/>
      </c>
      <c r="AI252" s="32">
        <f>IF(AF252&lt;=0,0,MIN(AF252+AH252,IF(G8="InterestOnly",AH252,IF(G8="FixedAmount",IF($A252&lt;=E8,H8,I8),IF(OR($A252=1,$A252=E8+1),PMT(AG252/DayCount,MAX(TermMonths-$A252+1,1),-AF252),IF(AI251=0,PMT(AG252/DayCount,MAX(TermMonths-$A252+1,1),-AF252),AI251))))))</f>
        <v/>
      </c>
      <c r="AJ252" s="32">
        <f>IF(OR(AF252&lt;=0,$A252&lt;&gt;J8,J8=0),0,MIN(MAX(0,K8-L8*AF252),MAX(0,AF252-(AI252-AH252))))</f>
        <v/>
      </c>
      <c r="AK252" s="32">
        <f>IF(AF252&lt;=0,0,MIN(AF252,(AI252-AH252)+AJ252))</f>
        <v/>
      </c>
      <c r="AL252" s="32">
        <f>IF(AF252&lt;=0,0,MAX(0,AF252-AK252))</f>
        <v/>
      </c>
      <c r="AM252" s="32">
        <f>IF(OR($A252&gt;TermMonths,C9&lt;&gt;"Y"),0,AS251)</f>
        <v/>
      </c>
      <c r="AN252" s="31">
        <f>IF(AM252&lt;=0,0,IF($A252&lt;=E9,D9,F9))</f>
        <v/>
      </c>
      <c r="AO252" s="32">
        <f>IF(AM252&lt;=0,0,AM252*AN252/DayCount)</f>
        <v/>
      </c>
      <c r="AP252" s="32">
        <f>IF(AM252&lt;=0,0,MIN(AM252+AO252,IF(G9="InterestOnly",AO252,IF(G9="FixedAmount",IF($A252&lt;=E9,H9,I9),IF(OR($A252=1,$A252=E9+1),PMT(AN252/DayCount,MAX(TermMonths-$A252+1,1),-AM252),IF(AP251=0,PMT(AN252/DayCount,MAX(TermMonths-$A252+1,1),-AM252),AP251))))))</f>
        <v/>
      </c>
      <c r="AQ252" s="32">
        <f>IF(OR(AM252&lt;=0,$A252&lt;&gt;J9,J9=0),0,MIN(MAX(0,K9-L9*AM252),MAX(0,AM252-(AP252-AO252))))</f>
        <v/>
      </c>
      <c r="AR252" s="32">
        <f>IF(AM252&lt;=0,0,MIN(AM252,(AP252-AO252)+AQ252))</f>
        <v/>
      </c>
      <c r="AS252" s="32">
        <f>IF(AM252&lt;=0,0,MAX(0,AM252-AR252))</f>
        <v/>
      </c>
    </row>
    <row r="253">
      <c r="A253" s="33" t="n">
        <v>240</v>
      </c>
      <c r="B253" s="34">
        <f>IF(A253&gt;TermMonths,"",EDATE(StartDate,A253-1))</f>
        <v/>
      </c>
      <c r="C253" s="33">
        <f>IF(B253="","",YEAR(B253))</f>
        <v/>
      </c>
      <c r="D253" s="32">
        <f>IF(OR($A253&gt;TermMonths,C4&lt;&gt;"Y"),0,J252)</f>
        <v/>
      </c>
      <c r="E253" s="31">
        <f>IF(D253&lt;=0,0,IF($A253&lt;=E4,D4,F4))</f>
        <v/>
      </c>
      <c r="F253" s="32">
        <f>IF(D253&lt;=0,0,D253*E253/DayCount)</f>
        <v/>
      </c>
      <c r="G253" s="32">
        <f>IF(D253&lt;=0,0,MIN(D253+F253,IF(G4="InterestOnly",F253,IF(G4="FixedAmount",IF($A253&lt;=E4,H4,I4),IF(OR($A253=1,$A253=E4+1),PMT(E253/DayCount,MAX(TermMonths-$A253+1,1),-D253),IF(G252=0,PMT(E253/DayCount,MAX(TermMonths-$A253+1,1),-D253),G252))))))</f>
        <v/>
      </c>
      <c r="H253" s="32">
        <f>IF(OR(D253&lt;=0,$A253&lt;&gt;J4,J4=0),0,MIN(MAX(0,K4-L4*D253),MAX(0,D253-(G253-F253))))</f>
        <v/>
      </c>
      <c r="I253" s="32">
        <f>IF(D253&lt;=0,0,MIN(D253,(G253-F253)+H253))</f>
        <v/>
      </c>
      <c r="J253" s="32">
        <f>IF(D253&lt;=0,0,MAX(0,D253-I253))</f>
        <v/>
      </c>
      <c r="K253" s="32">
        <f>IF(OR($A253&gt;TermMonths,C5&lt;&gt;"Y"),0,Q252)</f>
        <v/>
      </c>
      <c r="L253" s="31">
        <f>IF(K253&lt;=0,0,IF($A253&lt;=E5,D5,F5))</f>
        <v/>
      </c>
      <c r="M253" s="32">
        <f>IF(K253&lt;=0,0,K253*L253/DayCount)</f>
        <v/>
      </c>
      <c r="N253" s="32">
        <f>IF(K253&lt;=0,0,MIN(K253+M253,IF(G5="InterestOnly",M253,IF(G5="FixedAmount",IF($A253&lt;=E5,H5,I5),IF(OR($A253=1,$A253=E5+1),PMT(L253/DayCount,MAX(TermMonths-$A253+1,1),-K253),IF(N252=0,PMT(L253/DayCount,MAX(TermMonths-$A253+1,1),-K253),N252))))))</f>
        <v/>
      </c>
      <c r="O253" s="32">
        <f>IF(OR(K253&lt;=0,$A253&lt;&gt;J5,J5=0),0,MIN(MAX(0,K5-L5*K253),MAX(0,K253-(N253-M253))))</f>
        <v/>
      </c>
      <c r="P253" s="32">
        <f>IF(K253&lt;=0,0,MIN(K253,(N253-M253)+O253))</f>
        <v/>
      </c>
      <c r="Q253" s="32">
        <f>IF(K253&lt;=0,0,MAX(0,K253-P253))</f>
        <v/>
      </c>
      <c r="R253" s="32">
        <f>IF(OR($A253&gt;TermMonths,C6&lt;&gt;"Y"),0,X252)</f>
        <v/>
      </c>
      <c r="S253" s="31">
        <f>IF(R253&lt;=0,0,IF($A253&lt;=E6,D6,F6))</f>
        <v/>
      </c>
      <c r="T253" s="32">
        <f>IF(R253&lt;=0,0,R253*S253/DayCount)</f>
        <v/>
      </c>
      <c r="U253" s="32">
        <f>IF(R253&lt;=0,0,MIN(R253+T253,IF(G6="InterestOnly",T253,IF(G6="FixedAmount",IF($A253&lt;=E6,H6,I6),IF(OR($A253=1,$A253=E6+1),PMT(S253/DayCount,MAX(TermMonths-$A253+1,1),-R253),IF(U252=0,PMT(S253/DayCount,MAX(TermMonths-$A253+1,1),-R253),U252))))))</f>
        <v/>
      </c>
      <c r="V253" s="32">
        <f>IF(OR(R253&lt;=0,$A253&lt;&gt;J6,J6=0),0,MIN(MAX(0,K6-L6*R253),MAX(0,R253-(U253-T253))))</f>
        <v/>
      </c>
      <c r="W253" s="32">
        <f>IF(R253&lt;=0,0,MIN(R253,(U253-T253)+V253))</f>
        <v/>
      </c>
      <c r="X253" s="32">
        <f>IF(R253&lt;=0,0,MAX(0,R253-W253))</f>
        <v/>
      </c>
      <c r="Y253" s="32">
        <f>IF(OR($A253&gt;TermMonths,C7&lt;&gt;"Y"),0,AE252)</f>
        <v/>
      </c>
      <c r="Z253" s="31">
        <f>IF(Y253&lt;=0,0,IF($A253&lt;=E7,D7,F7))</f>
        <v/>
      </c>
      <c r="AA253" s="32">
        <f>IF(Y253&lt;=0,0,Y253*Z253/DayCount)</f>
        <v/>
      </c>
      <c r="AB253" s="32">
        <f>IF(Y253&lt;=0,0,MIN(Y253+AA253,IF(G7="InterestOnly",AA253,IF(G7="FixedAmount",IF($A253&lt;=E7,H7,I7),IF(OR($A253=1,$A253=E7+1),PMT(Z253/DayCount,MAX(TermMonths-$A253+1,1),-Y253),IF(AB252=0,PMT(Z253/DayCount,MAX(TermMonths-$A253+1,1),-Y253),AB252))))))</f>
        <v/>
      </c>
      <c r="AC253" s="32">
        <f>IF(OR(Y253&lt;=0,$A253&lt;&gt;J7,J7=0),0,MIN(MAX(0,K7-L7*Y253),MAX(0,Y253-(AB253-AA253))))</f>
        <v/>
      </c>
      <c r="AD253" s="32">
        <f>IF(Y253&lt;=0,0,MIN(Y253,(AB253-AA253)+AC253))</f>
        <v/>
      </c>
      <c r="AE253" s="32">
        <f>IF(Y253&lt;=0,0,MAX(0,Y253-AD253))</f>
        <v/>
      </c>
      <c r="AF253" s="32">
        <f>IF(OR($A253&gt;TermMonths,C8&lt;&gt;"Y"),0,AL252)</f>
        <v/>
      </c>
      <c r="AG253" s="31">
        <f>IF(AF253&lt;=0,0,IF($A253&lt;=E8,D8,F8))</f>
        <v/>
      </c>
      <c r="AH253" s="32">
        <f>IF(AF253&lt;=0,0,AF253*AG253/DayCount)</f>
        <v/>
      </c>
      <c r="AI253" s="32">
        <f>IF(AF253&lt;=0,0,MIN(AF253+AH253,IF(G8="InterestOnly",AH253,IF(G8="FixedAmount",IF($A253&lt;=E8,H8,I8),IF(OR($A253=1,$A253=E8+1),PMT(AG253/DayCount,MAX(TermMonths-$A253+1,1),-AF253),IF(AI252=0,PMT(AG253/DayCount,MAX(TermMonths-$A253+1,1),-AF253),AI252))))))</f>
        <v/>
      </c>
      <c r="AJ253" s="32">
        <f>IF(OR(AF253&lt;=0,$A253&lt;&gt;J8,J8=0),0,MIN(MAX(0,K8-L8*AF253),MAX(0,AF253-(AI253-AH253))))</f>
        <v/>
      </c>
      <c r="AK253" s="32">
        <f>IF(AF253&lt;=0,0,MIN(AF253,(AI253-AH253)+AJ253))</f>
        <v/>
      </c>
      <c r="AL253" s="32">
        <f>IF(AF253&lt;=0,0,MAX(0,AF253-AK253))</f>
        <v/>
      </c>
      <c r="AM253" s="32">
        <f>IF(OR($A253&gt;TermMonths,C9&lt;&gt;"Y"),0,AS252)</f>
        <v/>
      </c>
      <c r="AN253" s="31">
        <f>IF(AM253&lt;=0,0,IF($A253&lt;=E9,D9,F9))</f>
        <v/>
      </c>
      <c r="AO253" s="32">
        <f>IF(AM253&lt;=0,0,AM253*AN253/DayCount)</f>
        <v/>
      </c>
      <c r="AP253" s="32">
        <f>IF(AM253&lt;=0,0,MIN(AM253+AO253,IF(G9="InterestOnly",AO253,IF(G9="FixedAmount",IF($A253&lt;=E9,H9,I9),IF(OR($A253=1,$A253=E9+1),PMT(AN253/DayCount,MAX(TermMonths-$A253+1,1),-AM253),IF(AP252=0,PMT(AN253/DayCount,MAX(TermMonths-$A253+1,1),-AM253),AP252))))))</f>
        <v/>
      </c>
      <c r="AQ253" s="32">
        <f>IF(OR(AM253&lt;=0,$A253&lt;&gt;J9,J9=0),0,MIN(MAX(0,K9-L9*AM253),MAX(0,AM253-(AP253-AO253))))</f>
        <v/>
      </c>
      <c r="AR253" s="32">
        <f>IF(AM253&lt;=0,0,MIN(AM253,(AP253-AO253)+AQ253))</f>
        <v/>
      </c>
      <c r="AS253" s="32">
        <f>IF(AM253&lt;=0,0,MAX(0,AM253-AR253))</f>
        <v/>
      </c>
    </row>
    <row r="254">
      <c r="A254" s="33" t="n">
        <v>241</v>
      </c>
      <c r="B254" s="34">
        <f>IF(A254&gt;TermMonths,"",EDATE(StartDate,A254-1))</f>
        <v/>
      </c>
      <c r="C254" s="33">
        <f>IF(B254="","",YEAR(B254))</f>
        <v/>
      </c>
      <c r="D254" s="32">
        <f>IF(OR($A254&gt;TermMonths,C4&lt;&gt;"Y"),0,J253)</f>
        <v/>
      </c>
      <c r="E254" s="31">
        <f>IF(D254&lt;=0,0,IF($A254&lt;=E4,D4,F4))</f>
        <v/>
      </c>
      <c r="F254" s="32">
        <f>IF(D254&lt;=0,0,D254*E254/DayCount)</f>
        <v/>
      </c>
      <c r="G254" s="32">
        <f>IF(D254&lt;=0,0,MIN(D254+F254,IF(G4="InterestOnly",F254,IF(G4="FixedAmount",IF($A254&lt;=E4,H4,I4),IF(OR($A254=1,$A254=E4+1),PMT(E254/DayCount,MAX(TermMonths-$A254+1,1),-D254),IF(G253=0,PMT(E254/DayCount,MAX(TermMonths-$A254+1,1),-D254),G253))))))</f>
        <v/>
      </c>
      <c r="H254" s="32">
        <f>IF(OR(D254&lt;=0,$A254&lt;&gt;J4,J4=0),0,MIN(MAX(0,K4-L4*D254),MAX(0,D254-(G254-F254))))</f>
        <v/>
      </c>
      <c r="I254" s="32">
        <f>IF(D254&lt;=0,0,MIN(D254,(G254-F254)+H254))</f>
        <v/>
      </c>
      <c r="J254" s="32">
        <f>IF(D254&lt;=0,0,MAX(0,D254-I254))</f>
        <v/>
      </c>
      <c r="K254" s="32">
        <f>IF(OR($A254&gt;TermMonths,C5&lt;&gt;"Y"),0,Q253)</f>
        <v/>
      </c>
      <c r="L254" s="31">
        <f>IF(K254&lt;=0,0,IF($A254&lt;=E5,D5,F5))</f>
        <v/>
      </c>
      <c r="M254" s="32">
        <f>IF(K254&lt;=0,0,K254*L254/DayCount)</f>
        <v/>
      </c>
      <c r="N254" s="32">
        <f>IF(K254&lt;=0,0,MIN(K254+M254,IF(G5="InterestOnly",M254,IF(G5="FixedAmount",IF($A254&lt;=E5,H5,I5),IF(OR($A254=1,$A254=E5+1),PMT(L254/DayCount,MAX(TermMonths-$A254+1,1),-K254),IF(N253=0,PMT(L254/DayCount,MAX(TermMonths-$A254+1,1),-K254),N253))))))</f>
        <v/>
      </c>
      <c r="O254" s="32">
        <f>IF(OR(K254&lt;=0,$A254&lt;&gt;J5,J5=0),0,MIN(MAX(0,K5-L5*K254),MAX(0,K254-(N254-M254))))</f>
        <v/>
      </c>
      <c r="P254" s="32">
        <f>IF(K254&lt;=0,0,MIN(K254,(N254-M254)+O254))</f>
        <v/>
      </c>
      <c r="Q254" s="32">
        <f>IF(K254&lt;=0,0,MAX(0,K254-P254))</f>
        <v/>
      </c>
      <c r="R254" s="32">
        <f>IF(OR($A254&gt;TermMonths,C6&lt;&gt;"Y"),0,X253)</f>
        <v/>
      </c>
      <c r="S254" s="31">
        <f>IF(R254&lt;=0,0,IF($A254&lt;=E6,D6,F6))</f>
        <v/>
      </c>
      <c r="T254" s="32">
        <f>IF(R254&lt;=0,0,R254*S254/DayCount)</f>
        <v/>
      </c>
      <c r="U254" s="32">
        <f>IF(R254&lt;=0,0,MIN(R254+T254,IF(G6="InterestOnly",T254,IF(G6="FixedAmount",IF($A254&lt;=E6,H6,I6),IF(OR($A254=1,$A254=E6+1),PMT(S254/DayCount,MAX(TermMonths-$A254+1,1),-R254),IF(U253=0,PMT(S254/DayCount,MAX(TermMonths-$A254+1,1),-R254),U253))))))</f>
        <v/>
      </c>
      <c r="V254" s="32">
        <f>IF(OR(R254&lt;=0,$A254&lt;&gt;J6,J6=0),0,MIN(MAX(0,K6-L6*R254),MAX(0,R254-(U254-T254))))</f>
        <v/>
      </c>
      <c r="W254" s="32">
        <f>IF(R254&lt;=0,0,MIN(R254,(U254-T254)+V254))</f>
        <v/>
      </c>
      <c r="X254" s="32">
        <f>IF(R254&lt;=0,0,MAX(0,R254-W254))</f>
        <v/>
      </c>
      <c r="Y254" s="32">
        <f>IF(OR($A254&gt;TermMonths,C7&lt;&gt;"Y"),0,AE253)</f>
        <v/>
      </c>
      <c r="Z254" s="31">
        <f>IF(Y254&lt;=0,0,IF($A254&lt;=E7,D7,F7))</f>
        <v/>
      </c>
      <c r="AA254" s="32">
        <f>IF(Y254&lt;=0,0,Y254*Z254/DayCount)</f>
        <v/>
      </c>
      <c r="AB254" s="32">
        <f>IF(Y254&lt;=0,0,MIN(Y254+AA254,IF(G7="InterestOnly",AA254,IF(G7="FixedAmount",IF($A254&lt;=E7,H7,I7),IF(OR($A254=1,$A254=E7+1),PMT(Z254/DayCount,MAX(TermMonths-$A254+1,1),-Y254),IF(AB253=0,PMT(Z254/DayCount,MAX(TermMonths-$A254+1,1),-Y254),AB253))))))</f>
        <v/>
      </c>
      <c r="AC254" s="32">
        <f>IF(OR(Y254&lt;=0,$A254&lt;&gt;J7,J7=0),0,MIN(MAX(0,K7-L7*Y254),MAX(0,Y254-(AB254-AA254))))</f>
        <v/>
      </c>
      <c r="AD254" s="32">
        <f>IF(Y254&lt;=0,0,MIN(Y254,(AB254-AA254)+AC254))</f>
        <v/>
      </c>
      <c r="AE254" s="32">
        <f>IF(Y254&lt;=0,0,MAX(0,Y254-AD254))</f>
        <v/>
      </c>
      <c r="AF254" s="32">
        <f>IF(OR($A254&gt;TermMonths,C8&lt;&gt;"Y"),0,AL253)</f>
        <v/>
      </c>
      <c r="AG254" s="31">
        <f>IF(AF254&lt;=0,0,IF($A254&lt;=E8,D8,F8))</f>
        <v/>
      </c>
      <c r="AH254" s="32">
        <f>IF(AF254&lt;=0,0,AF254*AG254/DayCount)</f>
        <v/>
      </c>
      <c r="AI254" s="32">
        <f>IF(AF254&lt;=0,0,MIN(AF254+AH254,IF(G8="InterestOnly",AH254,IF(G8="FixedAmount",IF($A254&lt;=E8,H8,I8),IF(OR($A254=1,$A254=E8+1),PMT(AG254/DayCount,MAX(TermMonths-$A254+1,1),-AF254),IF(AI253=0,PMT(AG254/DayCount,MAX(TermMonths-$A254+1,1),-AF254),AI253))))))</f>
        <v/>
      </c>
      <c r="AJ254" s="32">
        <f>IF(OR(AF254&lt;=0,$A254&lt;&gt;J8,J8=0),0,MIN(MAX(0,K8-L8*AF254),MAX(0,AF254-(AI254-AH254))))</f>
        <v/>
      </c>
      <c r="AK254" s="32">
        <f>IF(AF254&lt;=0,0,MIN(AF254,(AI254-AH254)+AJ254))</f>
        <v/>
      </c>
      <c r="AL254" s="32">
        <f>IF(AF254&lt;=0,0,MAX(0,AF254-AK254))</f>
        <v/>
      </c>
      <c r="AM254" s="32">
        <f>IF(OR($A254&gt;TermMonths,C9&lt;&gt;"Y"),0,AS253)</f>
        <v/>
      </c>
      <c r="AN254" s="31">
        <f>IF(AM254&lt;=0,0,IF($A254&lt;=E9,D9,F9))</f>
        <v/>
      </c>
      <c r="AO254" s="32">
        <f>IF(AM254&lt;=0,0,AM254*AN254/DayCount)</f>
        <v/>
      </c>
      <c r="AP254" s="32">
        <f>IF(AM254&lt;=0,0,MIN(AM254+AO254,IF(G9="InterestOnly",AO254,IF(G9="FixedAmount",IF($A254&lt;=E9,H9,I9),IF(OR($A254=1,$A254=E9+1),PMT(AN254/DayCount,MAX(TermMonths-$A254+1,1),-AM254),IF(AP253=0,PMT(AN254/DayCount,MAX(TermMonths-$A254+1,1),-AM254),AP253))))))</f>
        <v/>
      </c>
      <c r="AQ254" s="32">
        <f>IF(OR(AM254&lt;=0,$A254&lt;&gt;J9,J9=0),0,MIN(MAX(0,K9-L9*AM254),MAX(0,AM254-(AP254-AO254))))</f>
        <v/>
      </c>
      <c r="AR254" s="32">
        <f>IF(AM254&lt;=0,0,MIN(AM254,(AP254-AO254)+AQ254))</f>
        <v/>
      </c>
      <c r="AS254" s="32">
        <f>IF(AM254&lt;=0,0,MAX(0,AM254-AR254))</f>
        <v/>
      </c>
    </row>
    <row r="255">
      <c r="A255" s="33" t="n">
        <v>242</v>
      </c>
      <c r="B255" s="34">
        <f>IF(A255&gt;TermMonths,"",EDATE(StartDate,A255-1))</f>
        <v/>
      </c>
      <c r="C255" s="33">
        <f>IF(B255="","",YEAR(B255))</f>
        <v/>
      </c>
      <c r="D255" s="32">
        <f>IF(OR($A255&gt;TermMonths,C4&lt;&gt;"Y"),0,J254)</f>
        <v/>
      </c>
      <c r="E255" s="31">
        <f>IF(D255&lt;=0,0,IF($A255&lt;=E4,D4,F4))</f>
        <v/>
      </c>
      <c r="F255" s="32">
        <f>IF(D255&lt;=0,0,D255*E255/DayCount)</f>
        <v/>
      </c>
      <c r="G255" s="32">
        <f>IF(D255&lt;=0,0,MIN(D255+F255,IF(G4="InterestOnly",F255,IF(G4="FixedAmount",IF($A255&lt;=E4,H4,I4),IF(OR($A255=1,$A255=E4+1),PMT(E255/DayCount,MAX(TermMonths-$A255+1,1),-D255),IF(G254=0,PMT(E255/DayCount,MAX(TermMonths-$A255+1,1),-D255),G254))))))</f>
        <v/>
      </c>
      <c r="H255" s="32">
        <f>IF(OR(D255&lt;=0,$A255&lt;&gt;J4,J4=0),0,MIN(MAX(0,K4-L4*D255),MAX(0,D255-(G255-F255))))</f>
        <v/>
      </c>
      <c r="I255" s="32">
        <f>IF(D255&lt;=0,0,MIN(D255,(G255-F255)+H255))</f>
        <v/>
      </c>
      <c r="J255" s="32">
        <f>IF(D255&lt;=0,0,MAX(0,D255-I255))</f>
        <v/>
      </c>
      <c r="K255" s="32">
        <f>IF(OR($A255&gt;TermMonths,C5&lt;&gt;"Y"),0,Q254)</f>
        <v/>
      </c>
      <c r="L255" s="31">
        <f>IF(K255&lt;=0,0,IF($A255&lt;=E5,D5,F5))</f>
        <v/>
      </c>
      <c r="M255" s="32">
        <f>IF(K255&lt;=0,0,K255*L255/DayCount)</f>
        <v/>
      </c>
      <c r="N255" s="32">
        <f>IF(K255&lt;=0,0,MIN(K255+M255,IF(G5="InterestOnly",M255,IF(G5="FixedAmount",IF($A255&lt;=E5,H5,I5),IF(OR($A255=1,$A255=E5+1),PMT(L255/DayCount,MAX(TermMonths-$A255+1,1),-K255),IF(N254=0,PMT(L255/DayCount,MAX(TermMonths-$A255+1,1),-K255),N254))))))</f>
        <v/>
      </c>
      <c r="O255" s="32">
        <f>IF(OR(K255&lt;=0,$A255&lt;&gt;J5,J5=0),0,MIN(MAX(0,K5-L5*K255),MAX(0,K255-(N255-M255))))</f>
        <v/>
      </c>
      <c r="P255" s="32">
        <f>IF(K255&lt;=0,0,MIN(K255,(N255-M255)+O255))</f>
        <v/>
      </c>
      <c r="Q255" s="32">
        <f>IF(K255&lt;=0,0,MAX(0,K255-P255))</f>
        <v/>
      </c>
      <c r="R255" s="32">
        <f>IF(OR($A255&gt;TermMonths,C6&lt;&gt;"Y"),0,X254)</f>
        <v/>
      </c>
      <c r="S255" s="31">
        <f>IF(R255&lt;=0,0,IF($A255&lt;=E6,D6,F6))</f>
        <v/>
      </c>
      <c r="T255" s="32">
        <f>IF(R255&lt;=0,0,R255*S255/DayCount)</f>
        <v/>
      </c>
      <c r="U255" s="32">
        <f>IF(R255&lt;=0,0,MIN(R255+T255,IF(G6="InterestOnly",T255,IF(G6="FixedAmount",IF($A255&lt;=E6,H6,I6),IF(OR($A255=1,$A255=E6+1),PMT(S255/DayCount,MAX(TermMonths-$A255+1,1),-R255),IF(U254=0,PMT(S255/DayCount,MAX(TermMonths-$A255+1,1),-R255),U254))))))</f>
        <v/>
      </c>
      <c r="V255" s="32">
        <f>IF(OR(R255&lt;=0,$A255&lt;&gt;J6,J6=0),0,MIN(MAX(0,K6-L6*R255),MAX(0,R255-(U255-T255))))</f>
        <v/>
      </c>
      <c r="W255" s="32">
        <f>IF(R255&lt;=0,0,MIN(R255,(U255-T255)+V255))</f>
        <v/>
      </c>
      <c r="X255" s="32">
        <f>IF(R255&lt;=0,0,MAX(0,R255-W255))</f>
        <v/>
      </c>
      <c r="Y255" s="32">
        <f>IF(OR($A255&gt;TermMonths,C7&lt;&gt;"Y"),0,AE254)</f>
        <v/>
      </c>
      <c r="Z255" s="31">
        <f>IF(Y255&lt;=0,0,IF($A255&lt;=E7,D7,F7))</f>
        <v/>
      </c>
      <c r="AA255" s="32">
        <f>IF(Y255&lt;=0,0,Y255*Z255/DayCount)</f>
        <v/>
      </c>
      <c r="AB255" s="32">
        <f>IF(Y255&lt;=0,0,MIN(Y255+AA255,IF(G7="InterestOnly",AA255,IF(G7="FixedAmount",IF($A255&lt;=E7,H7,I7),IF(OR($A255=1,$A255=E7+1),PMT(Z255/DayCount,MAX(TermMonths-$A255+1,1),-Y255),IF(AB254=0,PMT(Z255/DayCount,MAX(TermMonths-$A255+1,1),-Y255),AB254))))))</f>
        <v/>
      </c>
      <c r="AC255" s="32">
        <f>IF(OR(Y255&lt;=0,$A255&lt;&gt;J7,J7=0),0,MIN(MAX(0,K7-L7*Y255),MAX(0,Y255-(AB255-AA255))))</f>
        <v/>
      </c>
      <c r="AD255" s="32">
        <f>IF(Y255&lt;=0,0,MIN(Y255,(AB255-AA255)+AC255))</f>
        <v/>
      </c>
      <c r="AE255" s="32">
        <f>IF(Y255&lt;=0,0,MAX(0,Y255-AD255))</f>
        <v/>
      </c>
      <c r="AF255" s="32">
        <f>IF(OR($A255&gt;TermMonths,C8&lt;&gt;"Y"),0,AL254)</f>
        <v/>
      </c>
      <c r="AG255" s="31">
        <f>IF(AF255&lt;=0,0,IF($A255&lt;=E8,D8,F8))</f>
        <v/>
      </c>
      <c r="AH255" s="32">
        <f>IF(AF255&lt;=0,0,AF255*AG255/DayCount)</f>
        <v/>
      </c>
      <c r="AI255" s="32">
        <f>IF(AF255&lt;=0,0,MIN(AF255+AH255,IF(G8="InterestOnly",AH255,IF(G8="FixedAmount",IF($A255&lt;=E8,H8,I8),IF(OR($A255=1,$A255=E8+1),PMT(AG255/DayCount,MAX(TermMonths-$A255+1,1),-AF255),IF(AI254=0,PMT(AG255/DayCount,MAX(TermMonths-$A255+1,1),-AF255),AI254))))))</f>
        <v/>
      </c>
      <c r="AJ255" s="32">
        <f>IF(OR(AF255&lt;=0,$A255&lt;&gt;J8,J8=0),0,MIN(MAX(0,K8-L8*AF255),MAX(0,AF255-(AI255-AH255))))</f>
        <v/>
      </c>
      <c r="AK255" s="32">
        <f>IF(AF255&lt;=0,0,MIN(AF255,(AI255-AH255)+AJ255))</f>
        <v/>
      </c>
      <c r="AL255" s="32">
        <f>IF(AF255&lt;=0,0,MAX(0,AF255-AK255))</f>
        <v/>
      </c>
      <c r="AM255" s="32">
        <f>IF(OR($A255&gt;TermMonths,C9&lt;&gt;"Y"),0,AS254)</f>
        <v/>
      </c>
      <c r="AN255" s="31">
        <f>IF(AM255&lt;=0,0,IF($A255&lt;=E9,D9,F9))</f>
        <v/>
      </c>
      <c r="AO255" s="32">
        <f>IF(AM255&lt;=0,0,AM255*AN255/DayCount)</f>
        <v/>
      </c>
      <c r="AP255" s="32">
        <f>IF(AM255&lt;=0,0,MIN(AM255+AO255,IF(G9="InterestOnly",AO255,IF(G9="FixedAmount",IF($A255&lt;=E9,H9,I9),IF(OR($A255=1,$A255=E9+1),PMT(AN255/DayCount,MAX(TermMonths-$A255+1,1),-AM255),IF(AP254=0,PMT(AN255/DayCount,MAX(TermMonths-$A255+1,1),-AM255),AP254))))))</f>
        <v/>
      </c>
      <c r="AQ255" s="32">
        <f>IF(OR(AM255&lt;=0,$A255&lt;&gt;J9,J9=0),0,MIN(MAX(0,K9-L9*AM255),MAX(0,AM255-(AP255-AO255))))</f>
        <v/>
      </c>
      <c r="AR255" s="32">
        <f>IF(AM255&lt;=0,0,MIN(AM255,(AP255-AO255)+AQ255))</f>
        <v/>
      </c>
      <c r="AS255" s="32">
        <f>IF(AM255&lt;=0,0,MAX(0,AM255-AR255))</f>
        <v/>
      </c>
    </row>
    <row r="256">
      <c r="A256" s="33" t="n">
        <v>243</v>
      </c>
      <c r="B256" s="34">
        <f>IF(A256&gt;TermMonths,"",EDATE(StartDate,A256-1))</f>
        <v/>
      </c>
      <c r="C256" s="33">
        <f>IF(B256="","",YEAR(B256))</f>
        <v/>
      </c>
      <c r="D256" s="32">
        <f>IF(OR($A256&gt;TermMonths,C4&lt;&gt;"Y"),0,J255)</f>
        <v/>
      </c>
      <c r="E256" s="31">
        <f>IF(D256&lt;=0,0,IF($A256&lt;=E4,D4,F4))</f>
        <v/>
      </c>
      <c r="F256" s="32">
        <f>IF(D256&lt;=0,0,D256*E256/DayCount)</f>
        <v/>
      </c>
      <c r="G256" s="32">
        <f>IF(D256&lt;=0,0,MIN(D256+F256,IF(G4="InterestOnly",F256,IF(G4="FixedAmount",IF($A256&lt;=E4,H4,I4),IF(OR($A256=1,$A256=E4+1),PMT(E256/DayCount,MAX(TermMonths-$A256+1,1),-D256),IF(G255=0,PMT(E256/DayCount,MAX(TermMonths-$A256+1,1),-D256),G255))))))</f>
        <v/>
      </c>
      <c r="H256" s="32">
        <f>IF(OR(D256&lt;=0,$A256&lt;&gt;J4,J4=0),0,MIN(MAX(0,K4-L4*D256),MAX(0,D256-(G256-F256))))</f>
        <v/>
      </c>
      <c r="I256" s="32">
        <f>IF(D256&lt;=0,0,MIN(D256,(G256-F256)+H256))</f>
        <v/>
      </c>
      <c r="J256" s="32">
        <f>IF(D256&lt;=0,0,MAX(0,D256-I256))</f>
        <v/>
      </c>
      <c r="K256" s="32">
        <f>IF(OR($A256&gt;TermMonths,C5&lt;&gt;"Y"),0,Q255)</f>
        <v/>
      </c>
      <c r="L256" s="31">
        <f>IF(K256&lt;=0,0,IF($A256&lt;=E5,D5,F5))</f>
        <v/>
      </c>
      <c r="M256" s="32">
        <f>IF(K256&lt;=0,0,K256*L256/DayCount)</f>
        <v/>
      </c>
      <c r="N256" s="32">
        <f>IF(K256&lt;=0,0,MIN(K256+M256,IF(G5="InterestOnly",M256,IF(G5="FixedAmount",IF($A256&lt;=E5,H5,I5),IF(OR($A256=1,$A256=E5+1),PMT(L256/DayCount,MAX(TermMonths-$A256+1,1),-K256),IF(N255=0,PMT(L256/DayCount,MAX(TermMonths-$A256+1,1),-K256),N255))))))</f>
        <v/>
      </c>
      <c r="O256" s="32">
        <f>IF(OR(K256&lt;=0,$A256&lt;&gt;J5,J5=0),0,MIN(MAX(0,K5-L5*K256),MAX(0,K256-(N256-M256))))</f>
        <v/>
      </c>
      <c r="P256" s="32">
        <f>IF(K256&lt;=0,0,MIN(K256,(N256-M256)+O256))</f>
        <v/>
      </c>
      <c r="Q256" s="32">
        <f>IF(K256&lt;=0,0,MAX(0,K256-P256))</f>
        <v/>
      </c>
      <c r="R256" s="32">
        <f>IF(OR($A256&gt;TermMonths,C6&lt;&gt;"Y"),0,X255)</f>
        <v/>
      </c>
      <c r="S256" s="31">
        <f>IF(R256&lt;=0,0,IF($A256&lt;=E6,D6,F6))</f>
        <v/>
      </c>
      <c r="T256" s="32">
        <f>IF(R256&lt;=0,0,R256*S256/DayCount)</f>
        <v/>
      </c>
      <c r="U256" s="32">
        <f>IF(R256&lt;=0,0,MIN(R256+T256,IF(G6="InterestOnly",T256,IF(G6="FixedAmount",IF($A256&lt;=E6,H6,I6),IF(OR($A256=1,$A256=E6+1),PMT(S256/DayCount,MAX(TermMonths-$A256+1,1),-R256),IF(U255=0,PMT(S256/DayCount,MAX(TermMonths-$A256+1,1),-R256),U255))))))</f>
        <v/>
      </c>
      <c r="V256" s="32">
        <f>IF(OR(R256&lt;=0,$A256&lt;&gt;J6,J6=0),0,MIN(MAX(0,K6-L6*R256),MAX(0,R256-(U256-T256))))</f>
        <v/>
      </c>
      <c r="W256" s="32">
        <f>IF(R256&lt;=0,0,MIN(R256,(U256-T256)+V256))</f>
        <v/>
      </c>
      <c r="X256" s="32">
        <f>IF(R256&lt;=0,0,MAX(0,R256-W256))</f>
        <v/>
      </c>
      <c r="Y256" s="32">
        <f>IF(OR($A256&gt;TermMonths,C7&lt;&gt;"Y"),0,AE255)</f>
        <v/>
      </c>
      <c r="Z256" s="31">
        <f>IF(Y256&lt;=0,0,IF($A256&lt;=E7,D7,F7))</f>
        <v/>
      </c>
      <c r="AA256" s="32">
        <f>IF(Y256&lt;=0,0,Y256*Z256/DayCount)</f>
        <v/>
      </c>
      <c r="AB256" s="32">
        <f>IF(Y256&lt;=0,0,MIN(Y256+AA256,IF(G7="InterestOnly",AA256,IF(G7="FixedAmount",IF($A256&lt;=E7,H7,I7),IF(OR($A256=1,$A256=E7+1),PMT(Z256/DayCount,MAX(TermMonths-$A256+1,1),-Y256),IF(AB255=0,PMT(Z256/DayCount,MAX(TermMonths-$A256+1,1),-Y256),AB255))))))</f>
        <v/>
      </c>
      <c r="AC256" s="32">
        <f>IF(OR(Y256&lt;=0,$A256&lt;&gt;J7,J7=0),0,MIN(MAX(0,K7-L7*Y256),MAX(0,Y256-(AB256-AA256))))</f>
        <v/>
      </c>
      <c r="AD256" s="32">
        <f>IF(Y256&lt;=0,0,MIN(Y256,(AB256-AA256)+AC256))</f>
        <v/>
      </c>
      <c r="AE256" s="32">
        <f>IF(Y256&lt;=0,0,MAX(0,Y256-AD256))</f>
        <v/>
      </c>
      <c r="AF256" s="32">
        <f>IF(OR($A256&gt;TermMonths,C8&lt;&gt;"Y"),0,AL255)</f>
        <v/>
      </c>
      <c r="AG256" s="31">
        <f>IF(AF256&lt;=0,0,IF($A256&lt;=E8,D8,F8))</f>
        <v/>
      </c>
      <c r="AH256" s="32">
        <f>IF(AF256&lt;=0,0,AF256*AG256/DayCount)</f>
        <v/>
      </c>
      <c r="AI256" s="32">
        <f>IF(AF256&lt;=0,0,MIN(AF256+AH256,IF(G8="InterestOnly",AH256,IF(G8="FixedAmount",IF($A256&lt;=E8,H8,I8),IF(OR($A256=1,$A256=E8+1),PMT(AG256/DayCount,MAX(TermMonths-$A256+1,1),-AF256),IF(AI255=0,PMT(AG256/DayCount,MAX(TermMonths-$A256+1,1),-AF256),AI255))))))</f>
        <v/>
      </c>
      <c r="AJ256" s="32">
        <f>IF(OR(AF256&lt;=0,$A256&lt;&gt;J8,J8=0),0,MIN(MAX(0,K8-L8*AF256),MAX(0,AF256-(AI256-AH256))))</f>
        <v/>
      </c>
      <c r="AK256" s="32">
        <f>IF(AF256&lt;=0,0,MIN(AF256,(AI256-AH256)+AJ256))</f>
        <v/>
      </c>
      <c r="AL256" s="32">
        <f>IF(AF256&lt;=0,0,MAX(0,AF256-AK256))</f>
        <v/>
      </c>
      <c r="AM256" s="32">
        <f>IF(OR($A256&gt;TermMonths,C9&lt;&gt;"Y"),0,AS255)</f>
        <v/>
      </c>
      <c r="AN256" s="31">
        <f>IF(AM256&lt;=0,0,IF($A256&lt;=E9,D9,F9))</f>
        <v/>
      </c>
      <c r="AO256" s="32">
        <f>IF(AM256&lt;=0,0,AM256*AN256/DayCount)</f>
        <v/>
      </c>
      <c r="AP256" s="32">
        <f>IF(AM256&lt;=0,0,MIN(AM256+AO256,IF(G9="InterestOnly",AO256,IF(G9="FixedAmount",IF($A256&lt;=E9,H9,I9),IF(OR($A256=1,$A256=E9+1),PMT(AN256/DayCount,MAX(TermMonths-$A256+1,1),-AM256),IF(AP255=0,PMT(AN256/DayCount,MAX(TermMonths-$A256+1,1),-AM256),AP255))))))</f>
        <v/>
      </c>
      <c r="AQ256" s="32">
        <f>IF(OR(AM256&lt;=0,$A256&lt;&gt;J9,J9=0),0,MIN(MAX(0,K9-L9*AM256),MAX(0,AM256-(AP256-AO256))))</f>
        <v/>
      </c>
      <c r="AR256" s="32">
        <f>IF(AM256&lt;=0,0,MIN(AM256,(AP256-AO256)+AQ256))</f>
        <v/>
      </c>
      <c r="AS256" s="32">
        <f>IF(AM256&lt;=0,0,MAX(0,AM256-AR256))</f>
        <v/>
      </c>
    </row>
    <row r="257">
      <c r="A257" s="33" t="n">
        <v>244</v>
      </c>
      <c r="B257" s="34">
        <f>IF(A257&gt;TermMonths,"",EDATE(StartDate,A257-1))</f>
        <v/>
      </c>
      <c r="C257" s="33">
        <f>IF(B257="","",YEAR(B257))</f>
        <v/>
      </c>
      <c r="D257" s="32">
        <f>IF(OR($A257&gt;TermMonths,C4&lt;&gt;"Y"),0,J256)</f>
        <v/>
      </c>
      <c r="E257" s="31">
        <f>IF(D257&lt;=0,0,IF($A257&lt;=E4,D4,F4))</f>
        <v/>
      </c>
      <c r="F257" s="32">
        <f>IF(D257&lt;=0,0,D257*E257/DayCount)</f>
        <v/>
      </c>
      <c r="G257" s="32">
        <f>IF(D257&lt;=0,0,MIN(D257+F257,IF(G4="InterestOnly",F257,IF(G4="FixedAmount",IF($A257&lt;=E4,H4,I4),IF(OR($A257=1,$A257=E4+1),PMT(E257/DayCount,MAX(TermMonths-$A257+1,1),-D257),IF(G256=0,PMT(E257/DayCount,MAX(TermMonths-$A257+1,1),-D257),G256))))))</f>
        <v/>
      </c>
      <c r="H257" s="32">
        <f>IF(OR(D257&lt;=0,$A257&lt;&gt;J4,J4=0),0,MIN(MAX(0,K4-L4*D257),MAX(0,D257-(G257-F257))))</f>
        <v/>
      </c>
      <c r="I257" s="32">
        <f>IF(D257&lt;=0,0,MIN(D257,(G257-F257)+H257))</f>
        <v/>
      </c>
      <c r="J257" s="32">
        <f>IF(D257&lt;=0,0,MAX(0,D257-I257))</f>
        <v/>
      </c>
      <c r="K257" s="32">
        <f>IF(OR($A257&gt;TermMonths,C5&lt;&gt;"Y"),0,Q256)</f>
        <v/>
      </c>
      <c r="L257" s="31">
        <f>IF(K257&lt;=0,0,IF($A257&lt;=E5,D5,F5))</f>
        <v/>
      </c>
      <c r="M257" s="32">
        <f>IF(K257&lt;=0,0,K257*L257/DayCount)</f>
        <v/>
      </c>
      <c r="N257" s="32">
        <f>IF(K257&lt;=0,0,MIN(K257+M257,IF(G5="InterestOnly",M257,IF(G5="FixedAmount",IF($A257&lt;=E5,H5,I5),IF(OR($A257=1,$A257=E5+1),PMT(L257/DayCount,MAX(TermMonths-$A257+1,1),-K257),IF(N256=0,PMT(L257/DayCount,MAX(TermMonths-$A257+1,1),-K257),N256))))))</f>
        <v/>
      </c>
      <c r="O257" s="32">
        <f>IF(OR(K257&lt;=0,$A257&lt;&gt;J5,J5=0),0,MIN(MAX(0,K5-L5*K257),MAX(0,K257-(N257-M257))))</f>
        <v/>
      </c>
      <c r="P257" s="32">
        <f>IF(K257&lt;=0,0,MIN(K257,(N257-M257)+O257))</f>
        <v/>
      </c>
      <c r="Q257" s="32">
        <f>IF(K257&lt;=0,0,MAX(0,K257-P257))</f>
        <v/>
      </c>
      <c r="R257" s="32">
        <f>IF(OR($A257&gt;TermMonths,C6&lt;&gt;"Y"),0,X256)</f>
        <v/>
      </c>
      <c r="S257" s="31">
        <f>IF(R257&lt;=0,0,IF($A257&lt;=E6,D6,F6))</f>
        <v/>
      </c>
      <c r="T257" s="32">
        <f>IF(R257&lt;=0,0,R257*S257/DayCount)</f>
        <v/>
      </c>
      <c r="U257" s="32">
        <f>IF(R257&lt;=0,0,MIN(R257+T257,IF(G6="InterestOnly",T257,IF(G6="FixedAmount",IF($A257&lt;=E6,H6,I6),IF(OR($A257=1,$A257=E6+1),PMT(S257/DayCount,MAX(TermMonths-$A257+1,1),-R257),IF(U256=0,PMT(S257/DayCount,MAX(TermMonths-$A257+1,1),-R257),U256))))))</f>
        <v/>
      </c>
      <c r="V257" s="32">
        <f>IF(OR(R257&lt;=0,$A257&lt;&gt;J6,J6=0),0,MIN(MAX(0,K6-L6*R257),MAX(0,R257-(U257-T257))))</f>
        <v/>
      </c>
      <c r="W257" s="32">
        <f>IF(R257&lt;=0,0,MIN(R257,(U257-T257)+V257))</f>
        <v/>
      </c>
      <c r="X257" s="32">
        <f>IF(R257&lt;=0,0,MAX(0,R257-W257))</f>
        <v/>
      </c>
      <c r="Y257" s="32">
        <f>IF(OR($A257&gt;TermMonths,C7&lt;&gt;"Y"),0,AE256)</f>
        <v/>
      </c>
      <c r="Z257" s="31">
        <f>IF(Y257&lt;=0,0,IF($A257&lt;=E7,D7,F7))</f>
        <v/>
      </c>
      <c r="AA257" s="32">
        <f>IF(Y257&lt;=0,0,Y257*Z257/DayCount)</f>
        <v/>
      </c>
      <c r="AB257" s="32">
        <f>IF(Y257&lt;=0,0,MIN(Y257+AA257,IF(G7="InterestOnly",AA257,IF(G7="FixedAmount",IF($A257&lt;=E7,H7,I7),IF(OR($A257=1,$A257=E7+1),PMT(Z257/DayCount,MAX(TermMonths-$A257+1,1),-Y257),IF(AB256=0,PMT(Z257/DayCount,MAX(TermMonths-$A257+1,1),-Y257),AB256))))))</f>
        <v/>
      </c>
      <c r="AC257" s="32">
        <f>IF(OR(Y257&lt;=0,$A257&lt;&gt;J7,J7=0),0,MIN(MAX(0,K7-L7*Y257),MAX(0,Y257-(AB257-AA257))))</f>
        <v/>
      </c>
      <c r="AD257" s="32">
        <f>IF(Y257&lt;=0,0,MIN(Y257,(AB257-AA257)+AC257))</f>
        <v/>
      </c>
      <c r="AE257" s="32">
        <f>IF(Y257&lt;=0,0,MAX(0,Y257-AD257))</f>
        <v/>
      </c>
      <c r="AF257" s="32">
        <f>IF(OR($A257&gt;TermMonths,C8&lt;&gt;"Y"),0,AL256)</f>
        <v/>
      </c>
      <c r="AG257" s="31">
        <f>IF(AF257&lt;=0,0,IF($A257&lt;=E8,D8,F8))</f>
        <v/>
      </c>
      <c r="AH257" s="32">
        <f>IF(AF257&lt;=0,0,AF257*AG257/DayCount)</f>
        <v/>
      </c>
      <c r="AI257" s="32">
        <f>IF(AF257&lt;=0,0,MIN(AF257+AH257,IF(G8="InterestOnly",AH257,IF(G8="FixedAmount",IF($A257&lt;=E8,H8,I8),IF(OR($A257=1,$A257=E8+1),PMT(AG257/DayCount,MAX(TermMonths-$A257+1,1),-AF257),IF(AI256=0,PMT(AG257/DayCount,MAX(TermMonths-$A257+1,1),-AF257),AI256))))))</f>
        <v/>
      </c>
      <c r="AJ257" s="32">
        <f>IF(OR(AF257&lt;=0,$A257&lt;&gt;J8,J8=0),0,MIN(MAX(0,K8-L8*AF257),MAX(0,AF257-(AI257-AH257))))</f>
        <v/>
      </c>
      <c r="AK257" s="32">
        <f>IF(AF257&lt;=0,0,MIN(AF257,(AI257-AH257)+AJ257))</f>
        <v/>
      </c>
      <c r="AL257" s="32">
        <f>IF(AF257&lt;=0,0,MAX(0,AF257-AK257))</f>
        <v/>
      </c>
      <c r="AM257" s="32">
        <f>IF(OR($A257&gt;TermMonths,C9&lt;&gt;"Y"),0,AS256)</f>
        <v/>
      </c>
      <c r="AN257" s="31">
        <f>IF(AM257&lt;=0,0,IF($A257&lt;=E9,D9,F9))</f>
        <v/>
      </c>
      <c r="AO257" s="32">
        <f>IF(AM257&lt;=0,0,AM257*AN257/DayCount)</f>
        <v/>
      </c>
      <c r="AP257" s="32">
        <f>IF(AM257&lt;=0,0,MIN(AM257+AO257,IF(G9="InterestOnly",AO257,IF(G9="FixedAmount",IF($A257&lt;=E9,H9,I9),IF(OR($A257=1,$A257=E9+1),PMT(AN257/DayCount,MAX(TermMonths-$A257+1,1),-AM257),IF(AP256=0,PMT(AN257/DayCount,MAX(TermMonths-$A257+1,1),-AM257),AP256))))))</f>
        <v/>
      </c>
      <c r="AQ257" s="32">
        <f>IF(OR(AM257&lt;=0,$A257&lt;&gt;J9,J9=0),0,MIN(MAX(0,K9-L9*AM257),MAX(0,AM257-(AP257-AO257))))</f>
        <v/>
      </c>
      <c r="AR257" s="32">
        <f>IF(AM257&lt;=0,0,MIN(AM257,(AP257-AO257)+AQ257))</f>
        <v/>
      </c>
      <c r="AS257" s="32">
        <f>IF(AM257&lt;=0,0,MAX(0,AM257-AR257))</f>
        <v/>
      </c>
    </row>
    <row r="258">
      <c r="A258" s="33" t="n">
        <v>245</v>
      </c>
      <c r="B258" s="34">
        <f>IF(A258&gt;TermMonths,"",EDATE(StartDate,A258-1))</f>
        <v/>
      </c>
      <c r="C258" s="33">
        <f>IF(B258="","",YEAR(B258))</f>
        <v/>
      </c>
      <c r="D258" s="32">
        <f>IF(OR($A258&gt;TermMonths,C4&lt;&gt;"Y"),0,J257)</f>
        <v/>
      </c>
      <c r="E258" s="31">
        <f>IF(D258&lt;=0,0,IF($A258&lt;=E4,D4,F4))</f>
        <v/>
      </c>
      <c r="F258" s="32">
        <f>IF(D258&lt;=0,0,D258*E258/DayCount)</f>
        <v/>
      </c>
      <c r="G258" s="32">
        <f>IF(D258&lt;=0,0,MIN(D258+F258,IF(G4="InterestOnly",F258,IF(G4="FixedAmount",IF($A258&lt;=E4,H4,I4),IF(OR($A258=1,$A258=E4+1),PMT(E258/DayCount,MAX(TermMonths-$A258+1,1),-D258),IF(G257=0,PMT(E258/DayCount,MAX(TermMonths-$A258+1,1),-D258),G257))))))</f>
        <v/>
      </c>
      <c r="H258" s="32">
        <f>IF(OR(D258&lt;=0,$A258&lt;&gt;J4,J4=0),0,MIN(MAX(0,K4-L4*D258),MAX(0,D258-(G258-F258))))</f>
        <v/>
      </c>
      <c r="I258" s="32">
        <f>IF(D258&lt;=0,0,MIN(D258,(G258-F258)+H258))</f>
        <v/>
      </c>
      <c r="J258" s="32">
        <f>IF(D258&lt;=0,0,MAX(0,D258-I258))</f>
        <v/>
      </c>
      <c r="K258" s="32">
        <f>IF(OR($A258&gt;TermMonths,C5&lt;&gt;"Y"),0,Q257)</f>
        <v/>
      </c>
      <c r="L258" s="31">
        <f>IF(K258&lt;=0,0,IF($A258&lt;=E5,D5,F5))</f>
        <v/>
      </c>
      <c r="M258" s="32">
        <f>IF(K258&lt;=0,0,K258*L258/DayCount)</f>
        <v/>
      </c>
      <c r="N258" s="32">
        <f>IF(K258&lt;=0,0,MIN(K258+M258,IF(G5="InterestOnly",M258,IF(G5="FixedAmount",IF($A258&lt;=E5,H5,I5),IF(OR($A258=1,$A258=E5+1),PMT(L258/DayCount,MAX(TermMonths-$A258+1,1),-K258),IF(N257=0,PMT(L258/DayCount,MAX(TermMonths-$A258+1,1),-K258),N257))))))</f>
        <v/>
      </c>
      <c r="O258" s="32">
        <f>IF(OR(K258&lt;=0,$A258&lt;&gt;J5,J5=0),0,MIN(MAX(0,K5-L5*K258),MAX(0,K258-(N258-M258))))</f>
        <v/>
      </c>
      <c r="P258" s="32">
        <f>IF(K258&lt;=0,0,MIN(K258,(N258-M258)+O258))</f>
        <v/>
      </c>
      <c r="Q258" s="32">
        <f>IF(K258&lt;=0,0,MAX(0,K258-P258))</f>
        <v/>
      </c>
      <c r="R258" s="32">
        <f>IF(OR($A258&gt;TermMonths,C6&lt;&gt;"Y"),0,X257)</f>
        <v/>
      </c>
      <c r="S258" s="31">
        <f>IF(R258&lt;=0,0,IF($A258&lt;=E6,D6,F6))</f>
        <v/>
      </c>
      <c r="T258" s="32">
        <f>IF(R258&lt;=0,0,R258*S258/DayCount)</f>
        <v/>
      </c>
      <c r="U258" s="32">
        <f>IF(R258&lt;=0,0,MIN(R258+T258,IF(G6="InterestOnly",T258,IF(G6="FixedAmount",IF($A258&lt;=E6,H6,I6),IF(OR($A258=1,$A258=E6+1),PMT(S258/DayCount,MAX(TermMonths-$A258+1,1),-R258),IF(U257=0,PMT(S258/DayCount,MAX(TermMonths-$A258+1,1),-R258),U257))))))</f>
        <v/>
      </c>
      <c r="V258" s="32">
        <f>IF(OR(R258&lt;=0,$A258&lt;&gt;J6,J6=0),0,MIN(MAX(0,K6-L6*R258),MAX(0,R258-(U258-T258))))</f>
        <v/>
      </c>
      <c r="W258" s="32">
        <f>IF(R258&lt;=0,0,MIN(R258,(U258-T258)+V258))</f>
        <v/>
      </c>
      <c r="X258" s="32">
        <f>IF(R258&lt;=0,0,MAX(0,R258-W258))</f>
        <v/>
      </c>
      <c r="Y258" s="32">
        <f>IF(OR($A258&gt;TermMonths,C7&lt;&gt;"Y"),0,AE257)</f>
        <v/>
      </c>
      <c r="Z258" s="31">
        <f>IF(Y258&lt;=0,0,IF($A258&lt;=E7,D7,F7))</f>
        <v/>
      </c>
      <c r="AA258" s="32">
        <f>IF(Y258&lt;=0,0,Y258*Z258/DayCount)</f>
        <v/>
      </c>
      <c r="AB258" s="32">
        <f>IF(Y258&lt;=0,0,MIN(Y258+AA258,IF(G7="InterestOnly",AA258,IF(G7="FixedAmount",IF($A258&lt;=E7,H7,I7),IF(OR($A258=1,$A258=E7+1),PMT(Z258/DayCount,MAX(TermMonths-$A258+1,1),-Y258),IF(AB257=0,PMT(Z258/DayCount,MAX(TermMonths-$A258+1,1),-Y258),AB257))))))</f>
        <v/>
      </c>
      <c r="AC258" s="32">
        <f>IF(OR(Y258&lt;=0,$A258&lt;&gt;J7,J7=0),0,MIN(MAX(0,K7-L7*Y258),MAX(0,Y258-(AB258-AA258))))</f>
        <v/>
      </c>
      <c r="AD258" s="32">
        <f>IF(Y258&lt;=0,0,MIN(Y258,(AB258-AA258)+AC258))</f>
        <v/>
      </c>
      <c r="AE258" s="32">
        <f>IF(Y258&lt;=0,0,MAX(0,Y258-AD258))</f>
        <v/>
      </c>
      <c r="AF258" s="32">
        <f>IF(OR($A258&gt;TermMonths,C8&lt;&gt;"Y"),0,AL257)</f>
        <v/>
      </c>
      <c r="AG258" s="31">
        <f>IF(AF258&lt;=0,0,IF($A258&lt;=E8,D8,F8))</f>
        <v/>
      </c>
      <c r="AH258" s="32">
        <f>IF(AF258&lt;=0,0,AF258*AG258/DayCount)</f>
        <v/>
      </c>
      <c r="AI258" s="32">
        <f>IF(AF258&lt;=0,0,MIN(AF258+AH258,IF(G8="InterestOnly",AH258,IF(G8="FixedAmount",IF($A258&lt;=E8,H8,I8),IF(OR($A258=1,$A258=E8+1),PMT(AG258/DayCount,MAX(TermMonths-$A258+1,1),-AF258),IF(AI257=0,PMT(AG258/DayCount,MAX(TermMonths-$A258+1,1),-AF258),AI257))))))</f>
        <v/>
      </c>
      <c r="AJ258" s="32">
        <f>IF(OR(AF258&lt;=0,$A258&lt;&gt;J8,J8=0),0,MIN(MAX(0,K8-L8*AF258),MAX(0,AF258-(AI258-AH258))))</f>
        <v/>
      </c>
      <c r="AK258" s="32">
        <f>IF(AF258&lt;=0,0,MIN(AF258,(AI258-AH258)+AJ258))</f>
        <v/>
      </c>
      <c r="AL258" s="32">
        <f>IF(AF258&lt;=0,0,MAX(0,AF258-AK258))</f>
        <v/>
      </c>
      <c r="AM258" s="32">
        <f>IF(OR($A258&gt;TermMonths,C9&lt;&gt;"Y"),0,AS257)</f>
        <v/>
      </c>
      <c r="AN258" s="31">
        <f>IF(AM258&lt;=0,0,IF($A258&lt;=E9,D9,F9))</f>
        <v/>
      </c>
      <c r="AO258" s="32">
        <f>IF(AM258&lt;=0,0,AM258*AN258/DayCount)</f>
        <v/>
      </c>
      <c r="AP258" s="32">
        <f>IF(AM258&lt;=0,0,MIN(AM258+AO258,IF(G9="InterestOnly",AO258,IF(G9="FixedAmount",IF($A258&lt;=E9,H9,I9),IF(OR($A258=1,$A258=E9+1),PMT(AN258/DayCount,MAX(TermMonths-$A258+1,1),-AM258),IF(AP257=0,PMT(AN258/DayCount,MAX(TermMonths-$A258+1,1),-AM258),AP257))))))</f>
        <v/>
      </c>
      <c r="AQ258" s="32">
        <f>IF(OR(AM258&lt;=0,$A258&lt;&gt;J9,J9=0),0,MIN(MAX(0,K9-L9*AM258),MAX(0,AM258-(AP258-AO258))))</f>
        <v/>
      </c>
      <c r="AR258" s="32">
        <f>IF(AM258&lt;=0,0,MIN(AM258,(AP258-AO258)+AQ258))</f>
        <v/>
      </c>
      <c r="AS258" s="32">
        <f>IF(AM258&lt;=0,0,MAX(0,AM258-AR258))</f>
        <v/>
      </c>
    </row>
    <row r="259">
      <c r="A259" s="33" t="n">
        <v>246</v>
      </c>
      <c r="B259" s="34">
        <f>IF(A259&gt;TermMonths,"",EDATE(StartDate,A259-1))</f>
        <v/>
      </c>
      <c r="C259" s="33">
        <f>IF(B259="","",YEAR(B259))</f>
        <v/>
      </c>
      <c r="D259" s="32">
        <f>IF(OR($A259&gt;TermMonths,C4&lt;&gt;"Y"),0,J258)</f>
        <v/>
      </c>
      <c r="E259" s="31">
        <f>IF(D259&lt;=0,0,IF($A259&lt;=E4,D4,F4))</f>
        <v/>
      </c>
      <c r="F259" s="32">
        <f>IF(D259&lt;=0,0,D259*E259/DayCount)</f>
        <v/>
      </c>
      <c r="G259" s="32">
        <f>IF(D259&lt;=0,0,MIN(D259+F259,IF(G4="InterestOnly",F259,IF(G4="FixedAmount",IF($A259&lt;=E4,H4,I4),IF(OR($A259=1,$A259=E4+1),PMT(E259/DayCount,MAX(TermMonths-$A259+1,1),-D259),IF(G258=0,PMT(E259/DayCount,MAX(TermMonths-$A259+1,1),-D259),G258))))))</f>
        <v/>
      </c>
      <c r="H259" s="32">
        <f>IF(OR(D259&lt;=0,$A259&lt;&gt;J4,J4=0),0,MIN(MAX(0,K4-L4*D259),MAX(0,D259-(G259-F259))))</f>
        <v/>
      </c>
      <c r="I259" s="32">
        <f>IF(D259&lt;=0,0,MIN(D259,(G259-F259)+H259))</f>
        <v/>
      </c>
      <c r="J259" s="32">
        <f>IF(D259&lt;=0,0,MAX(0,D259-I259))</f>
        <v/>
      </c>
      <c r="K259" s="32">
        <f>IF(OR($A259&gt;TermMonths,C5&lt;&gt;"Y"),0,Q258)</f>
        <v/>
      </c>
      <c r="L259" s="31">
        <f>IF(K259&lt;=0,0,IF($A259&lt;=E5,D5,F5))</f>
        <v/>
      </c>
      <c r="M259" s="32">
        <f>IF(K259&lt;=0,0,K259*L259/DayCount)</f>
        <v/>
      </c>
      <c r="N259" s="32">
        <f>IF(K259&lt;=0,0,MIN(K259+M259,IF(G5="InterestOnly",M259,IF(G5="FixedAmount",IF($A259&lt;=E5,H5,I5),IF(OR($A259=1,$A259=E5+1),PMT(L259/DayCount,MAX(TermMonths-$A259+1,1),-K259),IF(N258=0,PMT(L259/DayCount,MAX(TermMonths-$A259+1,1),-K259),N258))))))</f>
        <v/>
      </c>
      <c r="O259" s="32">
        <f>IF(OR(K259&lt;=0,$A259&lt;&gt;J5,J5=0),0,MIN(MAX(0,K5-L5*K259),MAX(0,K259-(N259-M259))))</f>
        <v/>
      </c>
      <c r="P259" s="32">
        <f>IF(K259&lt;=0,0,MIN(K259,(N259-M259)+O259))</f>
        <v/>
      </c>
      <c r="Q259" s="32">
        <f>IF(K259&lt;=0,0,MAX(0,K259-P259))</f>
        <v/>
      </c>
      <c r="R259" s="32">
        <f>IF(OR($A259&gt;TermMonths,C6&lt;&gt;"Y"),0,X258)</f>
        <v/>
      </c>
      <c r="S259" s="31">
        <f>IF(R259&lt;=0,0,IF($A259&lt;=E6,D6,F6))</f>
        <v/>
      </c>
      <c r="T259" s="32">
        <f>IF(R259&lt;=0,0,R259*S259/DayCount)</f>
        <v/>
      </c>
      <c r="U259" s="32">
        <f>IF(R259&lt;=0,0,MIN(R259+T259,IF(G6="InterestOnly",T259,IF(G6="FixedAmount",IF($A259&lt;=E6,H6,I6),IF(OR($A259=1,$A259=E6+1),PMT(S259/DayCount,MAX(TermMonths-$A259+1,1),-R259),IF(U258=0,PMT(S259/DayCount,MAX(TermMonths-$A259+1,1),-R259),U258))))))</f>
        <v/>
      </c>
      <c r="V259" s="32">
        <f>IF(OR(R259&lt;=0,$A259&lt;&gt;J6,J6=0),0,MIN(MAX(0,K6-L6*R259),MAX(0,R259-(U259-T259))))</f>
        <v/>
      </c>
      <c r="W259" s="32">
        <f>IF(R259&lt;=0,0,MIN(R259,(U259-T259)+V259))</f>
        <v/>
      </c>
      <c r="X259" s="32">
        <f>IF(R259&lt;=0,0,MAX(0,R259-W259))</f>
        <v/>
      </c>
      <c r="Y259" s="32">
        <f>IF(OR($A259&gt;TermMonths,C7&lt;&gt;"Y"),0,AE258)</f>
        <v/>
      </c>
      <c r="Z259" s="31">
        <f>IF(Y259&lt;=0,0,IF($A259&lt;=E7,D7,F7))</f>
        <v/>
      </c>
      <c r="AA259" s="32">
        <f>IF(Y259&lt;=0,0,Y259*Z259/DayCount)</f>
        <v/>
      </c>
      <c r="AB259" s="32">
        <f>IF(Y259&lt;=0,0,MIN(Y259+AA259,IF(G7="InterestOnly",AA259,IF(G7="FixedAmount",IF($A259&lt;=E7,H7,I7),IF(OR($A259=1,$A259=E7+1),PMT(Z259/DayCount,MAX(TermMonths-$A259+1,1),-Y259),IF(AB258=0,PMT(Z259/DayCount,MAX(TermMonths-$A259+1,1),-Y259),AB258))))))</f>
        <v/>
      </c>
      <c r="AC259" s="32">
        <f>IF(OR(Y259&lt;=0,$A259&lt;&gt;J7,J7=0),0,MIN(MAX(0,K7-L7*Y259),MAX(0,Y259-(AB259-AA259))))</f>
        <v/>
      </c>
      <c r="AD259" s="32">
        <f>IF(Y259&lt;=0,0,MIN(Y259,(AB259-AA259)+AC259))</f>
        <v/>
      </c>
      <c r="AE259" s="32">
        <f>IF(Y259&lt;=0,0,MAX(0,Y259-AD259))</f>
        <v/>
      </c>
      <c r="AF259" s="32">
        <f>IF(OR($A259&gt;TermMonths,C8&lt;&gt;"Y"),0,AL258)</f>
        <v/>
      </c>
      <c r="AG259" s="31">
        <f>IF(AF259&lt;=0,0,IF($A259&lt;=E8,D8,F8))</f>
        <v/>
      </c>
      <c r="AH259" s="32">
        <f>IF(AF259&lt;=0,0,AF259*AG259/DayCount)</f>
        <v/>
      </c>
      <c r="AI259" s="32">
        <f>IF(AF259&lt;=0,0,MIN(AF259+AH259,IF(G8="InterestOnly",AH259,IF(G8="FixedAmount",IF($A259&lt;=E8,H8,I8),IF(OR($A259=1,$A259=E8+1),PMT(AG259/DayCount,MAX(TermMonths-$A259+1,1),-AF259),IF(AI258=0,PMT(AG259/DayCount,MAX(TermMonths-$A259+1,1),-AF259),AI258))))))</f>
        <v/>
      </c>
      <c r="AJ259" s="32">
        <f>IF(OR(AF259&lt;=0,$A259&lt;&gt;J8,J8=0),0,MIN(MAX(0,K8-L8*AF259),MAX(0,AF259-(AI259-AH259))))</f>
        <v/>
      </c>
      <c r="AK259" s="32">
        <f>IF(AF259&lt;=0,0,MIN(AF259,(AI259-AH259)+AJ259))</f>
        <v/>
      </c>
      <c r="AL259" s="32">
        <f>IF(AF259&lt;=0,0,MAX(0,AF259-AK259))</f>
        <v/>
      </c>
      <c r="AM259" s="32">
        <f>IF(OR($A259&gt;TermMonths,C9&lt;&gt;"Y"),0,AS258)</f>
        <v/>
      </c>
      <c r="AN259" s="31">
        <f>IF(AM259&lt;=0,0,IF($A259&lt;=E9,D9,F9))</f>
        <v/>
      </c>
      <c r="AO259" s="32">
        <f>IF(AM259&lt;=0,0,AM259*AN259/DayCount)</f>
        <v/>
      </c>
      <c r="AP259" s="32">
        <f>IF(AM259&lt;=0,0,MIN(AM259+AO259,IF(G9="InterestOnly",AO259,IF(G9="FixedAmount",IF($A259&lt;=E9,H9,I9),IF(OR($A259=1,$A259=E9+1),PMT(AN259/DayCount,MAX(TermMonths-$A259+1,1),-AM259),IF(AP258=0,PMT(AN259/DayCount,MAX(TermMonths-$A259+1,1),-AM259),AP258))))))</f>
        <v/>
      </c>
      <c r="AQ259" s="32">
        <f>IF(OR(AM259&lt;=0,$A259&lt;&gt;J9,J9=0),0,MIN(MAX(0,K9-L9*AM259),MAX(0,AM259-(AP259-AO259))))</f>
        <v/>
      </c>
      <c r="AR259" s="32">
        <f>IF(AM259&lt;=0,0,MIN(AM259,(AP259-AO259)+AQ259))</f>
        <v/>
      </c>
      <c r="AS259" s="32">
        <f>IF(AM259&lt;=0,0,MAX(0,AM259-AR259))</f>
        <v/>
      </c>
    </row>
    <row r="260">
      <c r="A260" s="33" t="n">
        <v>247</v>
      </c>
      <c r="B260" s="34">
        <f>IF(A260&gt;TermMonths,"",EDATE(StartDate,A260-1))</f>
        <v/>
      </c>
      <c r="C260" s="33">
        <f>IF(B260="","",YEAR(B260))</f>
        <v/>
      </c>
      <c r="D260" s="32">
        <f>IF(OR($A260&gt;TermMonths,C4&lt;&gt;"Y"),0,J259)</f>
        <v/>
      </c>
      <c r="E260" s="31">
        <f>IF(D260&lt;=0,0,IF($A260&lt;=E4,D4,F4))</f>
        <v/>
      </c>
      <c r="F260" s="32">
        <f>IF(D260&lt;=0,0,D260*E260/DayCount)</f>
        <v/>
      </c>
      <c r="G260" s="32">
        <f>IF(D260&lt;=0,0,MIN(D260+F260,IF(G4="InterestOnly",F260,IF(G4="FixedAmount",IF($A260&lt;=E4,H4,I4),IF(OR($A260=1,$A260=E4+1),PMT(E260/DayCount,MAX(TermMonths-$A260+1,1),-D260),IF(G259=0,PMT(E260/DayCount,MAX(TermMonths-$A260+1,1),-D260),G259))))))</f>
        <v/>
      </c>
      <c r="H260" s="32">
        <f>IF(OR(D260&lt;=0,$A260&lt;&gt;J4,J4=0),0,MIN(MAX(0,K4-L4*D260),MAX(0,D260-(G260-F260))))</f>
        <v/>
      </c>
      <c r="I260" s="32">
        <f>IF(D260&lt;=0,0,MIN(D260,(G260-F260)+H260))</f>
        <v/>
      </c>
      <c r="J260" s="32">
        <f>IF(D260&lt;=0,0,MAX(0,D260-I260))</f>
        <v/>
      </c>
      <c r="K260" s="32">
        <f>IF(OR($A260&gt;TermMonths,C5&lt;&gt;"Y"),0,Q259)</f>
        <v/>
      </c>
      <c r="L260" s="31">
        <f>IF(K260&lt;=0,0,IF($A260&lt;=E5,D5,F5))</f>
        <v/>
      </c>
      <c r="M260" s="32">
        <f>IF(K260&lt;=0,0,K260*L260/DayCount)</f>
        <v/>
      </c>
      <c r="N260" s="32">
        <f>IF(K260&lt;=0,0,MIN(K260+M260,IF(G5="InterestOnly",M260,IF(G5="FixedAmount",IF($A260&lt;=E5,H5,I5),IF(OR($A260=1,$A260=E5+1),PMT(L260/DayCount,MAX(TermMonths-$A260+1,1),-K260),IF(N259=0,PMT(L260/DayCount,MAX(TermMonths-$A260+1,1),-K260),N259))))))</f>
        <v/>
      </c>
      <c r="O260" s="32">
        <f>IF(OR(K260&lt;=0,$A260&lt;&gt;J5,J5=0),0,MIN(MAX(0,K5-L5*K260),MAX(0,K260-(N260-M260))))</f>
        <v/>
      </c>
      <c r="P260" s="32">
        <f>IF(K260&lt;=0,0,MIN(K260,(N260-M260)+O260))</f>
        <v/>
      </c>
      <c r="Q260" s="32">
        <f>IF(K260&lt;=0,0,MAX(0,K260-P260))</f>
        <v/>
      </c>
      <c r="R260" s="32">
        <f>IF(OR($A260&gt;TermMonths,C6&lt;&gt;"Y"),0,X259)</f>
        <v/>
      </c>
      <c r="S260" s="31">
        <f>IF(R260&lt;=0,0,IF($A260&lt;=E6,D6,F6))</f>
        <v/>
      </c>
      <c r="T260" s="32">
        <f>IF(R260&lt;=0,0,R260*S260/DayCount)</f>
        <v/>
      </c>
      <c r="U260" s="32">
        <f>IF(R260&lt;=0,0,MIN(R260+T260,IF(G6="InterestOnly",T260,IF(G6="FixedAmount",IF($A260&lt;=E6,H6,I6),IF(OR($A260=1,$A260=E6+1),PMT(S260/DayCount,MAX(TermMonths-$A260+1,1),-R260),IF(U259=0,PMT(S260/DayCount,MAX(TermMonths-$A260+1,1),-R260),U259))))))</f>
        <v/>
      </c>
      <c r="V260" s="32">
        <f>IF(OR(R260&lt;=0,$A260&lt;&gt;J6,J6=0),0,MIN(MAX(0,K6-L6*R260),MAX(0,R260-(U260-T260))))</f>
        <v/>
      </c>
      <c r="W260" s="32">
        <f>IF(R260&lt;=0,0,MIN(R260,(U260-T260)+V260))</f>
        <v/>
      </c>
      <c r="X260" s="32">
        <f>IF(R260&lt;=0,0,MAX(0,R260-W260))</f>
        <v/>
      </c>
      <c r="Y260" s="32">
        <f>IF(OR($A260&gt;TermMonths,C7&lt;&gt;"Y"),0,AE259)</f>
        <v/>
      </c>
      <c r="Z260" s="31">
        <f>IF(Y260&lt;=0,0,IF($A260&lt;=E7,D7,F7))</f>
        <v/>
      </c>
      <c r="AA260" s="32">
        <f>IF(Y260&lt;=0,0,Y260*Z260/DayCount)</f>
        <v/>
      </c>
      <c r="AB260" s="32">
        <f>IF(Y260&lt;=0,0,MIN(Y260+AA260,IF(G7="InterestOnly",AA260,IF(G7="FixedAmount",IF($A260&lt;=E7,H7,I7),IF(OR($A260=1,$A260=E7+1),PMT(Z260/DayCount,MAX(TermMonths-$A260+1,1),-Y260),IF(AB259=0,PMT(Z260/DayCount,MAX(TermMonths-$A260+1,1),-Y260),AB259))))))</f>
        <v/>
      </c>
      <c r="AC260" s="32">
        <f>IF(OR(Y260&lt;=0,$A260&lt;&gt;J7,J7=0),0,MIN(MAX(0,K7-L7*Y260),MAX(0,Y260-(AB260-AA260))))</f>
        <v/>
      </c>
      <c r="AD260" s="32">
        <f>IF(Y260&lt;=0,0,MIN(Y260,(AB260-AA260)+AC260))</f>
        <v/>
      </c>
      <c r="AE260" s="32">
        <f>IF(Y260&lt;=0,0,MAX(0,Y260-AD260))</f>
        <v/>
      </c>
      <c r="AF260" s="32">
        <f>IF(OR($A260&gt;TermMonths,C8&lt;&gt;"Y"),0,AL259)</f>
        <v/>
      </c>
      <c r="AG260" s="31">
        <f>IF(AF260&lt;=0,0,IF($A260&lt;=E8,D8,F8))</f>
        <v/>
      </c>
      <c r="AH260" s="32">
        <f>IF(AF260&lt;=0,0,AF260*AG260/DayCount)</f>
        <v/>
      </c>
      <c r="AI260" s="32">
        <f>IF(AF260&lt;=0,0,MIN(AF260+AH260,IF(G8="InterestOnly",AH260,IF(G8="FixedAmount",IF($A260&lt;=E8,H8,I8),IF(OR($A260=1,$A260=E8+1),PMT(AG260/DayCount,MAX(TermMonths-$A260+1,1),-AF260),IF(AI259=0,PMT(AG260/DayCount,MAX(TermMonths-$A260+1,1),-AF260),AI259))))))</f>
        <v/>
      </c>
      <c r="AJ260" s="32">
        <f>IF(OR(AF260&lt;=0,$A260&lt;&gt;J8,J8=0),0,MIN(MAX(0,K8-L8*AF260),MAX(0,AF260-(AI260-AH260))))</f>
        <v/>
      </c>
      <c r="AK260" s="32">
        <f>IF(AF260&lt;=0,0,MIN(AF260,(AI260-AH260)+AJ260))</f>
        <v/>
      </c>
      <c r="AL260" s="32">
        <f>IF(AF260&lt;=0,0,MAX(0,AF260-AK260))</f>
        <v/>
      </c>
      <c r="AM260" s="32">
        <f>IF(OR($A260&gt;TermMonths,C9&lt;&gt;"Y"),0,AS259)</f>
        <v/>
      </c>
      <c r="AN260" s="31">
        <f>IF(AM260&lt;=0,0,IF($A260&lt;=E9,D9,F9))</f>
        <v/>
      </c>
      <c r="AO260" s="32">
        <f>IF(AM260&lt;=0,0,AM260*AN260/DayCount)</f>
        <v/>
      </c>
      <c r="AP260" s="32">
        <f>IF(AM260&lt;=0,0,MIN(AM260+AO260,IF(G9="InterestOnly",AO260,IF(G9="FixedAmount",IF($A260&lt;=E9,H9,I9),IF(OR($A260=1,$A260=E9+1),PMT(AN260/DayCount,MAX(TermMonths-$A260+1,1),-AM260),IF(AP259=0,PMT(AN260/DayCount,MAX(TermMonths-$A260+1,1),-AM260),AP259))))))</f>
        <v/>
      </c>
      <c r="AQ260" s="32">
        <f>IF(OR(AM260&lt;=0,$A260&lt;&gt;J9,J9=0),0,MIN(MAX(0,K9-L9*AM260),MAX(0,AM260-(AP260-AO260))))</f>
        <v/>
      </c>
      <c r="AR260" s="32">
        <f>IF(AM260&lt;=0,0,MIN(AM260,(AP260-AO260)+AQ260))</f>
        <v/>
      </c>
      <c r="AS260" s="32">
        <f>IF(AM260&lt;=0,0,MAX(0,AM260-AR260))</f>
        <v/>
      </c>
    </row>
    <row r="261">
      <c r="A261" s="33" t="n">
        <v>248</v>
      </c>
      <c r="B261" s="34">
        <f>IF(A261&gt;TermMonths,"",EDATE(StartDate,A261-1))</f>
        <v/>
      </c>
      <c r="C261" s="33">
        <f>IF(B261="","",YEAR(B261))</f>
        <v/>
      </c>
      <c r="D261" s="32">
        <f>IF(OR($A261&gt;TermMonths,C4&lt;&gt;"Y"),0,J260)</f>
        <v/>
      </c>
      <c r="E261" s="31">
        <f>IF(D261&lt;=0,0,IF($A261&lt;=E4,D4,F4))</f>
        <v/>
      </c>
      <c r="F261" s="32">
        <f>IF(D261&lt;=0,0,D261*E261/DayCount)</f>
        <v/>
      </c>
      <c r="G261" s="32">
        <f>IF(D261&lt;=0,0,MIN(D261+F261,IF(G4="InterestOnly",F261,IF(G4="FixedAmount",IF($A261&lt;=E4,H4,I4),IF(OR($A261=1,$A261=E4+1),PMT(E261/DayCount,MAX(TermMonths-$A261+1,1),-D261),IF(G260=0,PMT(E261/DayCount,MAX(TermMonths-$A261+1,1),-D261),G260))))))</f>
        <v/>
      </c>
      <c r="H261" s="32">
        <f>IF(OR(D261&lt;=0,$A261&lt;&gt;J4,J4=0),0,MIN(MAX(0,K4-L4*D261),MAX(0,D261-(G261-F261))))</f>
        <v/>
      </c>
      <c r="I261" s="32">
        <f>IF(D261&lt;=0,0,MIN(D261,(G261-F261)+H261))</f>
        <v/>
      </c>
      <c r="J261" s="32">
        <f>IF(D261&lt;=0,0,MAX(0,D261-I261))</f>
        <v/>
      </c>
      <c r="K261" s="32">
        <f>IF(OR($A261&gt;TermMonths,C5&lt;&gt;"Y"),0,Q260)</f>
        <v/>
      </c>
      <c r="L261" s="31">
        <f>IF(K261&lt;=0,0,IF($A261&lt;=E5,D5,F5))</f>
        <v/>
      </c>
      <c r="M261" s="32">
        <f>IF(K261&lt;=0,0,K261*L261/DayCount)</f>
        <v/>
      </c>
      <c r="N261" s="32">
        <f>IF(K261&lt;=0,0,MIN(K261+M261,IF(G5="InterestOnly",M261,IF(G5="FixedAmount",IF($A261&lt;=E5,H5,I5),IF(OR($A261=1,$A261=E5+1),PMT(L261/DayCount,MAX(TermMonths-$A261+1,1),-K261),IF(N260=0,PMT(L261/DayCount,MAX(TermMonths-$A261+1,1),-K261),N260))))))</f>
        <v/>
      </c>
      <c r="O261" s="32">
        <f>IF(OR(K261&lt;=0,$A261&lt;&gt;J5,J5=0),0,MIN(MAX(0,K5-L5*K261),MAX(0,K261-(N261-M261))))</f>
        <v/>
      </c>
      <c r="P261" s="32">
        <f>IF(K261&lt;=0,0,MIN(K261,(N261-M261)+O261))</f>
        <v/>
      </c>
      <c r="Q261" s="32">
        <f>IF(K261&lt;=0,0,MAX(0,K261-P261))</f>
        <v/>
      </c>
      <c r="R261" s="32">
        <f>IF(OR($A261&gt;TermMonths,C6&lt;&gt;"Y"),0,X260)</f>
        <v/>
      </c>
      <c r="S261" s="31">
        <f>IF(R261&lt;=0,0,IF($A261&lt;=E6,D6,F6))</f>
        <v/>
      </c>
      <c r="T261" s="32">
        <f>IF(R261&lt;=0,0,R261*S261/DayCount)</f>
        <v/>
      </c>
      <c r="U261" s="32">
        <f>IF(R261&lt;=0,0,MIN(R261+T261,IF(G6="InterestOnly",T261,IF(G6="FixedAmount",IF($A261&lt;=E6,H6,I6),IF(OR($A261=1,$A261=E6+1),PMT(S261/DayCount,MAX(TermMonths-$A261+1,1),-R261),IF(U260=0,PMT(S261/DayCount,MAX(TermMonths-$A261+1,1),-R261),U260))))))</f>
        <v/>
      </c>
      <c r="V261" s="32">
        <f>IF(OR(R261&lt;=0,$A261&lt;&gt;J6,J6=0),0,MIN(MAX(0,K6-L6*R261),MAX(0,R261-(U261-T261))))</f>
        <v/>
      </c>
      <c r="W261" s="32">
        <f>IF(R261&lt;=0,0,MIN(R261,(U261-T261)+V261))</f>
        <v/>
      </c>
      <c r="X261" s="32">
        <f>IF(R261&lt;=0,0,MAX(0,R261-W261))</f>
        <v/>
      </c>
      <c r="Y261" s="32">
        <f>IF(OR($A261&gt;TermMonths,C7&lt;&gt;"Y"),0,AE260)</f>
        <v/>
      </c>
      <c r="Z261" s="31">
        <f>IF(Y261&lt;=0,0,IF($A261&lt;=E7,D7,F7))</f>
        <v/>
      </c>
      <c r="AA261" s="32">
        <f>IF(Y261&lt;=0,0,Y261*Z261/DayCount)</f>
        <v/>
      </c>
      <c r="AB261" s="32">
        <f>IF(Y261&lt;=0,0,MIN(Y261+AA261,IF(G7="InterestOnly",AA261,IF(G7="FixedAmount",IF($A261&lt;=E7,H7,I7),IF(OR($A261=1,$A261=E7+1),PMT(Z261/DayCount,MAX(TermMonths-$A261+1,1),-Y261),IF(AB260=0,PMT(Z261/DayCount,MAX(TermMonths-$A261+1,1),-Y261),AB260))))))</f>
        <v/>
      </c>
      <c r="AC261" s="32">
        <f>IF(OR(Y261&lt;=0,$A261&lt;&gt;J7,J7=0),0,MIN(MAX(0,K7-L7*Y261),MAX(0,Y261-(AB261-AA261))))</f>
        <v/>
      </c>
      <c r="AD261" s="32">
        <f>IF(Y261&lt;=0,0,MIN(Y261,(AB261-AA261)+AC261))</f>
        <v/>
      </c>
      <c r="AE261" s="32">
        <f>IF(Y261&lt;=0,0,MAX(0,Y261-AD261))</f>
        <v/>
      </c>
      <c r="AF261" s="32">
        <f>IF(OR($A261&gt;TermMonths,C8&lt;&gt;"Y"),0,AL260)</f>
        <v/>
      </c>
      <c r="AG261" s="31">
        <f>IF(AF261&lt;=0,0,IF($A261&lt;=E8,D8,F8))</f>
        <v/>
      </c>
      <c r="AH261" s="32">
        <f>IF(AF261&lt;=0,0,AF261*AG261/DayCount)</f>
        <v/>
      </c>
      <c r="AI261" s="32">
        <f>IF(AF261&lt;=0,0,MIN(AF261+AH261,IF(G8="InterestOnly",AH261,IF(G8="FixedAmount",IF($A261&lt;=E8,H8,I8),IF(OR($A261=1,$A261=E8+1),PMT(AG261/DayCount,MAX(TermMonths-$A261+1,1),-AF261),IF(AI260=0,PMT(AG261/DayCount,MAX(TermMonths-$A261+1,1),-AF261),AI260))))))</f>
        <v/>
      </c>
      <c r="AJ261" s="32">
        <f>IF(OR(AF261&lt;=0,$A261&lt;&gt;J8,J8=0),0,MIN(MAX(0,K8-L8*AF261),MAX(0,AF261-(AI261-AH261))))</f>
        <v/>
      </c>
      <c r="AK261" s="32">
        <f>IF(AF261&lt;=0,0,MIN(AF261,(AI261-AH261)+AJ261))</f>
        <v/>
      </c>
      <c r="AL261" s="32">
        <f>IF(AF261&lt;=0,0,MAX(0,AF261-AK261))</f>
        <v/>
      </c>
      <c r="AM261" s="32">
        <f>IF(OR($A261&gt;TermMonths,C9&lt;&gt;"Y"),0,AS260)</f>
        <v/>
      </c>
      <c r="AN261" s="31">
        <f>IF(AM261&lt;=0,0,IF($A261&lt;=E9,D9,F9))</f>
        <v/>
      </c>
      <c r="AO261" s="32">
        <f>IF(AM261&lt;=0,0,AM261*AN261/DayCount)</f>
        <v/>
      </c>
      <c r="AP261" s="32">
        <f>IF(AM261&lt;=0,0,MIN(AM261+AO261,IF(G9="InterestOnly",AO261,IF(G9="FixedAmount",IF($A261&lt;=E9,H9,I9),IF(OR($A261=1,$A261=E9+1),PMT(AN261/DayCount,MAX(TermMonths-$A261+1,1),-AM261),IF(AP260=0,PMT(AN261/DayCount,MAX(TermMonths-$A261+1,1),-AM261),AP260))))))</f>
        <v/>
      </c>
      <c r="AQ261" s="32">
        <f>IF(OR(AM261&lt;=0,$A261&lt;&gt;J9,J9=0),0,MIN(MAX(0,K9-L9*AM261),MAX(0,AM261-(AP261-AO261))))</f>
        <v/>
      </c>
      <c r="AR261" s="32">
        <f>IF(AM261&lt;=0,0,MIN(AM261,(AP261-AO261)+AQ261))</f>
        <v/>
      </c>
      <c r="AS261" s="32">
        <f>IF(AM261&lt;=0,0,MAX(0,AM261-AR261))</f>
        <v/>
      </c>
    </row>
    <row r="262">
      <c r="A262" s="33" t="n">
        <v>249</v>
      </c>
      <c r="B262" s="34">
        <f>IF(A262&gt;TermMonths,"",EDATE(StartDate,A262-1))</f>
        <v/>
      </c>
      <c r="C262" s="33">
        <f>IF(B262="","",YEAR(B262))</f>
        <v/>
      </c>
      <c r="D262" s="32">
        <f>IF(OR($A262&gt;TermMonths,C4&lt;&gt;"Y"),0,J261)</f>
        <v/>
      </c>
      <c r="E262" s="31">
        <f>IF(D262&lt;=0,0,IF($A262&lt;=E4,D4,F4))</f>
        <v/>
      </c>
      <c r="F262" s="32">
        <f>IF(D262&lt;=0,0,D262*E262/DayCount)</f>
        <v/>
      </c>
      <c r="G262" s="32">
        <f>IF(D262&lt;=0,0,MIN(D262+F262,IF(G4="InterestOnly",F262,IF(G4="FixedAmount",IF($A262&lt;=E4,H4,I4),IF(OR($A262=1,$A262=E4+1),PMT(E262/DayCount,MAX(TermMonths-$A262+1,1),-D262),IF(G261=0,PMT(E262/DayCount,MAX(TermMonths-$A262+1,1),-D262),G261))))))</f>
        <v/>
      </c>
      <c r="H262" s="32">
        <f>IF(OR(D262&lt;=0,$A262&lt;&gt;J4,J4=0),0,MIN(MAX(0,K4-L4*D262),MAX(0,D262-(G262-F262))))</f>
        <v/>
      </c>
      <c r="I262" s="32">
        <f>IF(D262&lt;=0,0,MIN(D262,(G262-F262)+H262))</f>
        <v/>
      </c>
      <c r="J262" s="32">
        <f>IF(D262&lt;=0,0,MAX(0,D262-I262))</f>
        <v/>
      </c>
      <c r="K262" s="32">
        <f>IF(OR($A262&gt;TermMonths,C5&lt;&gt;"Y"),0,Q261)</f>
        <v/>
      </c>
      <c r="L262" s="31">
        <f>IF(K262&lt;=0,0,IF($A262&lt;=E5,D5,F5))</f>
        <v/>
      </c>
      <c r="M262" s="32">
        <f>IF(K262&lt;=0,0,K262*L262/DayCount)</f>
        <v/>
      </c>
      <c r="N262" s="32">
        <f>IF(K262&lt;=0,0,MIN(K262+M262,IF(G5="InterestOnly",M262,IF(G5="FixedAmount",IF($A262&lt;=E5,H5,I5),IF(OR($A262=1,$A262=E5+1),PMT(L262/DayCount,MAX(TermMonths-$A262+1,1),-K262),IF(N261=0,PMT(L262/DayCount,MAX(TermMonths-$A262+1,1),-K262),N261))))))</f>
        <v/>
      </c>
      <c r="O262" s="32">
        <f>IF(OR(K262&lt;=0,$A262&lt;&gt;J5,J5=0),0,MIN(MAX(0,K5-L5*K262),MAX(0,K262-(N262-M262))))</f>
        <v/>
      </c>
      <c r="P262" s="32">
        <f>IF(K262&lt;=0,0,MIN(K262,(N262-M262)+O262))</f>
        <v/>
      </c>
      <c r="Q262" s="32">
        <f>IF(K262&lt;=0,0,MAX(0,K262-P262))</f>
        <v/>
      </c>
      <c r="R262" s="32">
        <f>IF(OR($A262&gt;TermMonths,C6&lt;&gt;"Y"),0,X261)</f>
        <v/>
      </c>
      <c r="S262" s="31">
        <f>IF(R262&lt;=0,0,IF($A262&lt;=E6,D6,F6))</f>
        <v/>
      </c>
      <c r="T262" s="32">
        <f>IF(R262&lt;=0,0,R262*S262/DayCount)</f>
        <v/>
      </c>
      <c r="U262" s="32">
        <f>IF(R262&lt;=0,0,MIN(R262+T262,IF(G6="InterestOnly",T262,IF(G6="FixedAmount",IF($A262&lt;=E6,H6,I6),IF(OR($A262=1,$A262=E6+1),PMT(S262/DayCount,MAX(TermMonths-$A262+1,1),-R262),IF(U261=0,PMT(S262/DayCount,MAX(TermMonths-$A262+1,1),-R262),U261))))))</f>
        <v/>
      </c>
      <c r="V262" s="32">
        <f>IF(OR(R262&lt;=0,$A262&lt;&gt;J6,J6=0),0,MIN(MAX(0,K6-L6*R262),MAX(0,R262-(U262-T262))))</f>
        <v/>
      </c>
      <c r="W262" s="32">
        <f>IF(R262&lt;=0,0,MIN(R262,(U262-T262)+V262))</f>
        <v/>
      </c>
      <c r="X262" s="32">
        <f>IF(R262&lt;=0,0,MAX(0,R262-W262))</f>
        <v/>
      </c>
      <c r="Y262" s="32">
        <f>IF(OR($A262&gt;TermMonths,C7&lt;&gt;"Y"),0,AE261)</f>
        <v/>
      </c>
      <c r="Z262" s="31">
        <f>IF(Y262&lt;=0,0,IF($A262&lt;=E7,D7,F7))</f>
        <v/>
      </c>
      <c r="AA262" s="32">
        <f>IF(Y262&lt;=0,0,Y262*Z262/DayCount)</f>
        <v/>
      </c>
      <c r="AB262" s="32">
        <f>IF(Y262&lt;=0,0,MIN(Y262+AA262,IF(G7="InterestOnly",AA262,IF(G7="FixedAmount",IF($A262&lt;=E7,H7,I7),IF(OR($A262=1,$A262=E7+1),PMT(Z262/DayCount,MAX(TermMonths-$A262+1,1),-Y262),IF(AB261=0,PMT(Z262/DayCount,MAX(TermMonths-$A262+1,1),-Y262),AB261))))))</f>
        <v/>
      </c>
      <c r="AC262" s="32">
        <f>IF(OR(Y262&lt;=0,$A262&lt;&gt;J7,J7=0),0,MIN(MAX(0,K7-L7*Y262),MAX(0,Y262-(AB262-AA262))))</f>
        <v/>
      </c>
      <c r="AD262" s="32">
        <f>IF(Y262&lt;=0,0,MIN(Y262,(AB262-AA262)+AC262))</f>
        <v/>
      </c>
      <c r="AE262" s="32">
        <f>IF(Y262&lt;=0,0,MAX(0,Y262-AD262))</f>
        <v/>
      </c>
      <c r="AF262" s="32">
        <f>IF(OR($A262&gt;TermMonths,C8&lt;&gt;"Y"),0,AL261)</f>
        <v/>
      </c>
      <c r="AG262" s="31">
        <f>IF(AF262&lt;=0,0,IF($A262&lt;=E8,D8,F8))</f>
        <v/>
      </c>
      <c r="AH262" s="32">
        <f>IF(AF262&lt;=0,0,AF262*AG262/DayCount)</f>
        <v/>
      </c>
      <c r="AI262" s="32">
        <f>IF(AF262&lt;=0,0,MIN(AF262+AH262,IF(G8="InterestOnly",AH262,IF(G8="FixedAmount",IF($A262&lt;=E8,H8,I8),IF(OR($A262=1,$A262=E8+1),PMT(AG262/DayCount,MAX(TermMonths-$A262+1,1),-AF262),IF(AI261=0,PMT(AG262/DayCount,MAX(TermMonths-$A262+1,1),-AF262),AI261))))))</f>
        <v/>
      </c>
      <c r="AJ262" s="32">
        <f>IF(OR(AF262&lt;=0,$A262&lt;&gt;J8,J8=0),0,MIN(MAX(0,K8-L8*AF262),MAX(0,AF262-(AI262-AH262))))</f>
        <v/>
      </c>
      <c r="AK262" s="32">
        <f>IF(AF262&lt;=0,0,MIN(AF262,(AI262-AH262)+AJ262))</f>
        <v/>
      </c>
      <c r="AL262" s="32">
        <f>IF(AF262&lt;=0,0,MAX(0,AF262-AK262))</f>
        <v/>
      </c>
      <c r="AM262" s="32">
        <f>IF(OR($A262&gt;TermMonths,C9&lt;&gt;"Y"),0,AS261)</f>
        <v/>
      </c>
      <c r="AN262" s="31">
        <f>IF(AM262&lt;=0,0,IF($A262&lt;=E9,D9,F9))</f>
        <v/>
      </c>
      <c r="AO262" s="32">
        <f>IF(AM262&lt;=0,0,AM262*AN262/DayCount)</f>
        <v/>
      </c>
      <c r="AP262" s="32">
        <f>IF(AM262&lt;=0,0,MIN(AM262+AO262,IF(G9="InterestOnly",AO262,IF(G9="FixedAmount",IF($A262&lt;=E9,H9,I9),IF(OR($A262=1,$A262=E9+1),PMT(AN262/DayCount,MAX(TermMonths-$A262+1,1),-AM262),IF(AP261=0,PMT(AN262/DayCount,MAX(TermMonths-$A262+1,1),-AM262),AP261))))))</f>
        <v/>
      </c>
      <c r="AQ262" s="32">
        <f>IF(OR(AM262&lt;=0,$A262&lt;&gt;J9,J9=0),0,MIN(MAX(0,K9-L9*AM262),MAX(0,AM262-(AP262-AO262))))</f>
        <v/>
      </c>
      <c r="AR262" s="32">
        <f>IF(AM262&lt;=0,0,MIN(AM262,(AP262-AO262)+AQ262))</f>
        <v/>
      </c>
      <c r="AS262" s="32">
        <f>IF(AM262&lt;=0,0,MAX(0,AM262-AR262))</f>
        <v/>
      </c>
    </row>
    <row r="263">
      <c r="A263" s="33" t="n">
        <v>250</v>
      </c>
      <c r="B263" s="34">
        <f>IF(A263&gt;TermMonths,"",EDATE(StartDate,A263-1))</f>
        <v/>
      </c>
      <c r="C263" s="33">
        <f>IF(B263="","",YEAR(B263))</f>
        <v/>
      </c>
      <c r="D263" s="32">
        <f>IF(OR($A263&gt;TermMonths,C4&lt;&gt;"Y"),0,J262)</f>
        <v/>
      </c>
      <c r="E263" s="31">
        <f>IF(D263&lt;=0,0,IF($A263&lt;=E4,D4,F4))</f>
        <v/>
      </c>
      <c r="F263" s="32">
        <f>IF(D263&lt;=0,0,D263*E263/DayCount)</f>
        <v/>
      </c>
      <c r="G263" s="32">
        <f>IF(D263&lt;=0,0,MIN(D263+F263,IF(G4="InterestOnly",F263,IF(G4="FixedAmount",IF($A263&lt;=E4,H4,I4),IF(OR($A263=1,$A263=E4+1),PMT(E263/DayCount,MAX(TermMonths-$A263+1,1),-D263),IF(G262=0,PMT(E263/DayCount,MAX(TermMonths-$A263+1,1),-D263),G262))))))</f>
        <v/>
      </c>
      <c r="H263" s="32">
        <f>IF(OR(D263&lt;=0,$A263&lt;&gt;J4,J4=0),0,MIN(MAX(0,K4-L4*D263),MAX(0,D263-(G263-F263))))</f>
        <v/>
      </c>
      <c r="I263" s="32">
        <f>IF(D263&lt;=0,0,MIN(D263,(G263-F263)+H263))</f>
        <v/>
      </c>
      <c r="J263" s="32">
        <f>IF(D263&lt;=0,0,MAX(0,D263-I263))</f>
        <v/>
      </c>
      <c r="K263" s="32">
        <f>IF(OR($A263&gt;TermMonths,C5&lt;&gt;"Y"),0,Q262)</f>
        <v/>
      </c>
      <c r="L263" s="31">
        <f>IF(K263&lt;=0,0,IF($A263&lt;=E5,D5,F5))</f>
        <v/>
      </c>
      <c r="M263" s="32">
        <f>IF(K263&lt;=0,0,K263*L263/DayCount)</f>
        <v/>
      </c>
      <c r="N263" s="32">
        <f>IF(K263&lt;=0,0,MIN(K263+M263,IF(G5="InterestOnly",M263,IF(G5="FixedAmount",IF($A263&lt;=E5,H5,I5),IF(OR($A263=1,$A263=E5+1),PMT(L263/DayCount,MAX(TermMonths-$A263+1,1),-K263),IF(N262=0,PMT(L263/DayCount,MAX(TermMonths-$A263+1,1),-K263),N262))))))</f>
        <v/>
      </c>
      <c r="O263" s="32">
        <f>IF(OR(K263&lt;=0,$A263&lt;&gt;J5,J5=0),0,MIN(MAX(0,K5-L5*K263),MAX(0,K263-(N263-M263))))</f>
        <v/>
      </c>
      <c r="P263" s="32">
        <f>IF(K263&lt;=0,0,MIN(K263,(N263-M263)+O263))</f>
        <v/>
      </c>
      <c r="Q263" s="32">
        <f>IF(K263&lt;=0,0,MAX(0,K263-P263))</f>
        <v/>
      </c>
      <c r="R263" s="32">
        <f>IF(OR($A263&gt;TermMonths,C6&lt;&gt;"Y"),0,X262)</f>
        <v/>
      </c>
      <c r="S263" s="31">
        <f>IF(R263&lt;=0,0,IF($A263&lt;=E6,D6,F6))</f>
        <v/>
      </c>
      <c r="T263" s="32">
        <f>IF(R263&lt;=0,0,R263*S263/DayCount)</f>
        <v/>
      </c>
      <c r="U263" s="32">
        <f>IF(R263&lt;=0,0,MIN(R263+T263,IF(G6="InterestOnly",T263,IF(G6="FixedAmount",IF($A263&lt;=E6,H6,I6),IF(OR($A263=1,$A263=E6+1),PMT(S263/DayCount,MAX(TermMonths-$A263+1,1),-R263),IF(U262=0,PMT(S263/DayCount,MAX(TermMonths-$A263+1,1),-R263),U262))))))</f>
        <v/>
      </c>
      <c r="V263" s="32">
        <f>IF(OR(R263&lt;=0,$A263&lt;&gt;J6,J6=0),0,MIN(MAX(0,K6-L6*R263),MAX(0,R263-(U263-T263))))</f>
        <v/>
      </c>
      <c r="W263" s="32">
        <f>IF(R263&lt;=0,0,MIN(R263,(U263-T263)+V263))</f>
        <v/>
      </c>
      <c r="X263" s="32">
        <f>IF(R263&lt;=0,0,MAX(0,R263-W263))</f>
        <v/>
      </c>
      <c r="Y263" s="32">
        <f>IF(OR($A263&gt;TermMonths,C7&lt;&gt;"Y"),0,AE262)</f>
        <v/>
      </c>
      <c r="Z263" s="31">
        <f>IF(Y263&lt;=0,0,IF($A263&lt;=E7,D7,F7))</f>
        <v/>
      </c>
      <c r="AA263" s="32">
        <f>IF(Y263&lt;=0,0,Y263*Z263/DayCount)</f>
        <v/>
      </c>
      <c r="AB263" s="32">
        <f>IF(Y263&lt;=0,0,MIN(Y263+AA263,IF(G7="InterestOnly",AA263,IF(G7="FixedAmount",IF($A263&lt;=E7,H7,I7),IF(OR($A263=1,$A263=E7+1),PMT(Z263/DayCount,MAX(TermMonths-$A263+1,1),-Y263),IF(AB262=0,PMT(Z263/DayCount,MAX(TermMonths-$A263+1,1),-Y263),AB262))))))</f>
        <v/>
      </c>
      <c r="AC263" s="32">
        <f>IF(OR(Y263&lt;=0,$A263&lt;&gt;J7,J7=0),0,MIN(MAX(0,K7-L7*Y263),MAX(0,Y263-(AB263-AA263))))</f>
        <v/>
      </c>
      <c r="AD263" s="32">
        <f>IF(Y263&lt;=0,0,MIN(Y263,(AB263-AA263)+AC263))</f>
        <v/>
      </c>
      <c r="AE263" s="32">
        <f>IF(Y263&lt;=0,0,MAX(0,Y263-AD263))</f>
        <v/>
      </c>
      <c r="AF263" s="32">
        <f>IF(OR($A263&gt;TermMonths,C8&lt;&gt;"Y"),0,AL262)</f>
        <v/>
      </c>
      <c r="AG263" s="31">
        <f>IF(AF263&lt;=0,0,IF($A263&lt;=E8,D8,F8))</f>
        <v/>
      </c>
      <c r="AH263" s="32">
        <f>IF(AF263&lt;=0,0,AF263*AG263/DayCount)</f>
        <v/>
      </c>
      <c r="AI263" s="32">
        <f>IF(AF263&lt;=0,0,MIN(AF263+AH263,IF(G8="InterestOnly",AH263,IF(G8="FixedAmount",IF($A263&lt;=E8,H8,I8),IF(OR($A263=1,$A263=E8+1),PMT(AG263/DayCount,MAX(TermMonths-$A263+1,1),-AF263),IF(AI262=0,PMT(AG263/DayCount,MAX(TermMonths-$A263+1,1),-AF263),AI262))))))</f>
        <v/>
      </c>
      <c r="AJ263" s="32">
        <f>IF(OR(AF263&lt;=0,$A263&lt;&gt;J8,J8=0),0,MIN(MAX(0,K8-L8*AF263),MAX(0,AF263-(AI263-AH263))))</f>
        <v/>
      </c>
      <c r="AK263" s="32">
        <f>IF(AF263&lt;=0,0,MIN(AF263,(AI263-AH263)+AJ263))</f>
        <v/>
      </c>
      <c r="AL263" s="32">
        <f>IF(AF263&lt;=0,0,MAX(0,AF263-AK263))</f>
        <v/>
      </c>
      <c r="AM263" s="32">
        <f>IF(OR($A263&gt;TermMonths,C9&lt;&gt;"Y"),0,AS262)</f>
        <v/>
      </c>
      <c r="AN263" s="31">
        <f>IF(AM263&lt;=0,0,IF($A263&lt;=E9,D9,F9))</f>
        <v/>
      </c>
      <c r="AO263" s="32">
        <f>IF(AM263&lt;=0,0,AM263*AN263/DayCount)</f>
        <v/>
      </c>
      <c r="AP263" s="32">
        <f>IF(AM263&lt;=0,0,MIN(AM263+AO263,IF(G9="InterestOnly",AO263,IF(G9="FixedAmount",IF($A263&lt;=E9,H9,I9),IF(OR($A263=1,$A263=E9+1),PMT(AN263/DayCount,MAX(TermMonths-$A263+1,1),-AM263),IF(AP262=0,PMT(AN263/DayCount,MAX(TermMonths-$A263+1,1),-AM263),AP262))))))</f>
        <v/>
      </c>
      <c r="AQ263" s="32">
        <f>IF(OR(AM263&lt;=0,$A263&lt;&gt;J9,J9=0),0,MIN(MAX(0,K9-L9*AM263),MAX(0,AM263-(AP263-AO263))))</f>
        <v/>
      </c>
      <c r="AR263" s="32">
        <f>IF(AM263&lt;=0,0,MIN(AM263,(AP263-AO263)+AQ263))</f>
        <v/>
      </c>
      <c r="AS263" s="32">
        <f>IF(AM263&lt;=0,0,MAX(0,AM263-AR263))</f>
        <v/>
      </c>
    </row>
    <row r="264">
      <c r="A264" s="33" t="n">
        <v>251</v>
      </c>
      <c r="B264" s="34">
        <f>IF(A264&gt;TermMonths,"",EDATE(StartDate,A264-1))</f>
        <v/>
      </c>
      <c r="C264" s="33">
        <f>IF(B264="","",YEAR(B264))</f>
        <v/>
      </c>
      <c r="D264" s="32">
        <f>IF(OR($A264&gt;TermMonths,C4&lt;&gt;"Y"),0,J263)</f>
        <v/>
      </c>
      <c r="E264" s="31">
        <f>IF(D264&lt;=0,0,IF($A264&lt;=E4,D4,F4))</f>
        <v/>
      </c>
      <c r="F264" s="32">
        <f>IF(D264&lt;=0,0,D264*E264/DayCount)</f>
        <v/>
      </c>
      <c r="G264" s="32">
        <f>IF(D264&lt;=0,0,MIN(D264+F264,IF(G4="InterestOnly",F264,IF(G4="FixedAmount",IF($A264&lt;=E4,H4,I4),IF(OR($A264=1,$A264=E4+1),PMT(E264/DayCount,MAX(TermMonths-$A264+1,1),-D264),IF(G263=0,PMT(E264/DayCount,MAX(TermMonths-$A264+1,1),-D264),G263))))))</f>
        <v/>
      </c>
      <c r="H264" s="32">
        <f>IF(OR(D264&lt;=0,$A264&lt;&gt;J4,J4=0),0,MIN(MAX(0,K4-L4*D264),MAX(0,D264-(G264-F264))))</f>
        <v/>
      </c>
      <c r="I264" s="32">
        <f>IF(D264&lt;=0,0,MIN(D264,(G264-F264)+H264))</f>
        <v/>
      </c>
      <c r="J264" s="32">
        <f>IF(D264&lt;=0,0,MAX(0,D264-I264))</f>
        <v/>
      </c>
      <c r="K264" s="32">
        <f>IF(OR($A264&gt;TermMonths,C5&lt;&gt;"Y"),0,Q263)</f>
        <v/>
      </c>
      <c r="L264" s="31">
        <f>IF(K264&lt;=0,0,IF($A264&lt;=E5,D5,F5))</f>
        <v/>
      </c>
      <c r="M264" s="32">
        <f>IF(K264&lt;=0,0,K264*L264/DayCount)</f>
        <v/>
      </c>
      <c r="N264" s="32">
        <f>IF(K264&lt;=0,0,MIN(K264+M264,IF(G5="InterestOnly",M264,IF(G5="FixedAmount",IF($A264&lt;=E5,H5,I5),IF(OR($A264=1,$A264=E5+1),PMT(L264/DayCount,MAX(TermMonths-$A264+1,1),-K264),IF(N263=0,PMT(L264/DayCount,MAX(TermMonths-$A264+1,1),-K264),N263))))))</f>
        <v/>
      </c>
      <c r="O264" s="32">
        <f>IF(OR(K264&lt;=0,$A264&lt;&gt;J5,J5=0),0,MIN(MAX(0,K5-L5*K264),MAX(0,K264-(N264-M264))))</f>
        <v/>
      </c>
      <c r="P264" s="32">
        <f>IF(K264&lt;=0,0,MIN(K264,(N264-M264)+O264))</f>
        <v/>
      </c>
      <c r="Q264" s="32">
        <f>IF(K264&lt;=0,0,MAX(0,K264-P264))</f>
        <v/>
      </c>
      <c r="R264" s="32">
        <f>IF(OR($A264&gt;TermMonths,C6&lt;&gt;"Y"),0,X263)</f>
        <v/>
      </c>
      <c r="S264" s="31">
        <f>IF(R264&lt;=0,0,IF($A264&lt;=E6,D6,F6))</f>
        <v/>
      </c>
      <c r="T264" s="32">
        <f>IF(R264&lt;=0,0,R264*S264/DayCount)</f>
        <v/>
      </c>
      <c r="U264" s="32">
        <f>IF(R264&lt;=0,0,MIN(R264+T264,IF(G6="InterestOnly",T264,IF(G6="FixedAmount",IF($A264&lt;=E6,H6,I6),IF(OR($A264=1,$A264=E6+1),PMT(S264/DayCount,MAX(TermMonths-$A264+1,1),-R264),IF(U263=0,PMT(S264/DayCount,MAX(TermMonths-$A264+1,1),-R264),U263))))))</f>
        <v/>
      </c>
      <c r="V264" s="32">
        <f>IF(OR(R264&lt;=0,$A264&lt;&gt;J6,J6=0),0,MIN(MAX(0,K6-L6*R264),MAX(0,R264-(U264-T264))))</f>
        <v/>
      </c>
      <c r="W264" s="32">
        <f>IF(R264&lt;=0,0,MIN(R264,(U264-T264)+V264))</f>
        <v/>
      </c>
      <c r="X264" s="32">
        <f>IF(R264&lt;=0,0,MAX(0,R264-W264))</f>
        <v/>
      </c>
      <c r="Y264" s="32">
        <f>IF(OR($A264&gt;TermMonths,C7&lt;&gt;"Y"),0,AE263)</f>
        <v/>
      </c>
      <c r="Z264" s="31">
        <f>IF(Y264&lt;=0,0,IF($A264&lt;=E7,D7,F7))</f>
        <v/>
      </c>
      <c r="AA264" s="32">
        <f>IF(Y264&lt;=0,0,Y264*Z264/DayCount)</f>
        <v/>
      </c>
      <c r="AB264" s="32">
        <f>IF(Y264&lt;=0,0,MIN(Y264+AA264,IF(G7="InterestOnly",AA264,IF(G7="FixedAmount",IF($A264&lt;=E7,H7,I7),IF(OR($A264=1,$A264=E7+1),PMT(Z264/DayCount,MAX(TermMonths-$A264+1,1),-Y264),IF(AB263=0,PMT(Z264/DayCount,MAX(TermMonths-$A264+1,1),-Y264),AB263))))))</f>
        <v/>
      </c>
      <c r="AC264" s="32">
        <f>IF(OR(Y264&lt;=0,$A264&lt;&gt;J7,J7=0),0,MIN(MAX(0,K7-L7*Y264),MAX(0,Y264-(AB264-AA264))))</f>
        <v/>
      </c>
      <c r="AD264" s="32">
        <f>IF(Y264&lt;=0,0,MIN(Y264,(AB264-AA264)+AC264))</f>
        <v/>
      </c>
      <c r="AE264" s="32">
        <f>IF(Y264&lt;=0,0,MAX(0,Y264-AD264))</f>
        <v/>
      </c>
      <c r="AF264" s="32">
        <f>IF(OR($A264&gt;TermMonths,C8&lt;&gt;"Y"),0,AL263)</f>
        <v/>
      </c>
      <c r="AG264" s="31">
        <f>IF(AF264&lt;=0,0,IF($A264&lt;=E8,D8,F8))</f>
        <v/>
      </c>
      <c r="AH264" s="32">
        <f>IF(AF264&lt;=0,0,AF264*AG264/DayCount)</f>
        <v/>
      </c>
      <c r="AI264" s="32">
        <f>IF(AF264&lt;=0,0,MIN(AF264+AH264,IF(G8="InterestOnly",AH264,IF(G8="FixedAmount",IF($A264&lt;=E8,H8,I8),IF(OR($A264=1,$A264=E8+1),PMT(AG264/DayCount,MAX(TermMonths-$A264+1,1),-AF264),IF(AI263=0,PMT(AG264/DayCount,MAX(TermMonths-$A264+1,1),-AF264),AI263))))))</f>
        <v/>
      </c>
      <c r="AJ264" s="32">
        <f>IF(OR(AF264&lt;=0,$A264&lt;&gt;J8,J8=0),0,MIN(MAX(0,K8-L8*AF264),MAX(0,AF264-(AI264-AH264))))</f>
        <v/>
      </c>
      <c r="AK264" s="32">
        <f>IF(AF264&lt;=0,0,MIN(AF264,(AI264-AH264)+AJ264))</f>
        <v/>
      </c>
      <c r="AL264" s="32">
        <f>IF(AF264&lt;=0,0,MAX(0,AF264-AK264))</f>
        <v/>
      </c>
      <c r="AM264" s="32">
        <f>IF(OR($A264&gt;TermMonths,C9&lt;&gt;"Y"),0,AS263)</f>
        <v/>
      </c>
      <c r="AN264" s="31">
        <f>IF(AM264&lt;=0,0,IF($A264&lt;=E9,D9,F9))</f>
        <v/>
      </c>
      <c r="AO264" s="32">
        <f>IF(AM264&lt;=0,0,AM264*AN264/DayCount)</f>
        <v/>
      </c>
      <c r="AP264" s="32">
        <f>IF(AM264&lt;=0,0,MIN(AM264+AO264,IF(G9="InterestOnly",AO264,IF(G9="FixedAmount",IF($A264&lt;=E9,H9,I9),IF(OR($A264=1,$A264=E9+1),PMT(AN264/DayCount,MAX(TermMonths-$A264+1,1),-AM264),IF(AP263=0,PMT(AN264/DayCount,MAX(TermMonths-$A264+1,1),-AM264),AP263))))))</f>
        <v/>
      </c>
      <c r="AQ264" s="32">
        <f>IF(OR(AM264&lt;=0,$A264&lt;&gt;J9,J9=0),0,MIN(MAX(0,K9-L9*AM264),MAX(0,AM264-(AP264-AO264))))</f>
        <v/>
      </c>
      <c r="AR264" s="32">
        <f>IF(AM264&lt;=0,0,MIN(AM264,(AP264-AO264)+AQ264))</f>
        <v/>
      </c>
      <c r="AS264" s="32">
        <f>IF(AM264&lt;=0,0,MAX(0,AM264-AR264))</f>
        <v/>
      </c>
    </row>
    <row r="265">
      <c r="A265" s="33" t="n">
        <v>252</v>
      </c>
      <c r="B265" s="34">
        <f>IF(A265&gt;TermMonths,"",EDATE(StartDate,A265-1))</f>
        <v/>
      </c>
      <c r="C265" s="33">
        <f>IF(B265="","",YEAR(B265))</f>
        <v/>
      </c>
      <c r="D265" s="32">
        <f>IF(OR($A265&gt;TermMonths,C4&lt;&gt;"Y"),0,J264)</f>
        <v/>
      </c>
      <c r="E265" s="31">
        <f>IF(D265&lt;=0,0,IF($A265&lt;=E4,D4,F4))</f>
        <v/>
      </c>
      <c r="F265" s="32">
        <f>IF(D265&lt;=0,0,D265*E265/DayCount)</f>
        <v/>
      </c>
      <c r="G265" s="32">
        <f>IF(D265&lt;=0,0,MIN(D265+F265,IF(G4="InterestOnly",F265,IF(G4="FixedAmount",IF($A265&lt;=E4,H4,I4),IF(OR($A265=1,$A265=E4+1),PMT(E265/DayCount,MAX(TermMonths-$A265+1,1),-D265),IF(G264=0,PMT(E265/DayCount,MAX(TermMonths-$A265+1,1),-D265),G264))))))</f>
        <v/>
      </c>
      <c r="H265" s="32">
        <f>IF(OR(D265&lt;=0,$A265&lt;&gt;J4,J4=0),0,MIN(MAX(0,K4-L4*D265),MAX(0,D265-(G265-F265))))</f>
        <v/>
      </c>
      <c r="I265" s="32">
        <f>IF(D265&lt;=0,0,MIN(D265,(G265-F265)+H265))</f>
        <v/>
      </c>
      <c r="J265" s="32">
        <f>IF(D265&lt;=0,0,MAX(0,D265-I265))</f>
        <v/>
      </c>
      <c r="K265" s="32">
        <f>IF(OR($A265&gt;TermMonths,C5&lt;&gt;"Y"),0,Q264)</f>
        <v/>
      </c>
      <c r="L265" s="31">
        <f>IF(K265&lt;=0,0,IF($A265&lt;=E5,D5,F5))</f>
        <v/>
      </c>
      <c r="M265" s="32">
        <f>IF(K265&lt;=0,0,K265*L265/DayCount)</f>
        <v/>
      </c>
      <c r="N265" s="32">
        <f>IF(K265&lt;=0,0,MIN(K265+M265,IF(G5="InterestOnly",M265,IF(G5="FixedAmount",IF($A265&lt;=E5,H5,I5),IF(OR($A265=1,$A265=E5+1),PMT(L265/DayCount,MAX(TermMonths-$A265+1,1),-K265),IF(N264=0,PMT(L265/DayCount,MAX(TermMonths-$A265+1,1),-K265),N264))))))</f>
        <v/>
      </c>
      <c r="O265" s="32">
        <f>IF(OR(K265&lt;=0,$A265&lt;&gt;J5,J5=0),0,MIN(MAX(0,K5-L5*K265),MAX(0,K265-(N265-M265))))</f>
        <v/>
      </c>
      <c r="P265" s="32">
        <f>IF(K265&lt;=0,0,MIN(K265,(N265-M265)+O265))</f>
        <v/>
      </c>
      <c r="Q265" s="32">
        <f>IF(K265&lt;=0,0,MAX(0,K265-P265))</f>
        <v/>
      </c>
      <c r="R265" s="32">
        <f>IF(OR($A265&gt;TermMonths,C6&lt;&gt;"Y"),0,X264)</f>
        <v/>
      </c>
      <c r="S265" s="31">
        <f>IF(R265&lt;=0,0,IF($A265&lt;=E6,D6,F6))</f>
        <v/>
      </c>
      <c r="T265" s="32">
        <f>IF(R265&lt;=0,0,R265*S265/DayCount)</f>
        <v/>
      </c>
      <c r="U265" s="32">
        <f>IF(R265&lt;=0,0,MIN(R265+T265,IF(G6="InterestOnly",T265,IF(G6="FixedAmount",IF($A265&lt;=E6,H6,I6),IF(OR($A265=1,$A265=E6+1),PMT(S265/DayCount,MAX(TermMonths-$A265+1,1),-R265),IF(U264=0,PMT(S265/DayCount,MAX(TermMonths-$A265+1,1),-R265),U264))))))</f>
        <v/>
      </c>
      <c r="V265" s="32">
        <f>IF(OR(R265&lt;=0,$A265&lt;&gt;J6,J6=0),0,MIN(MAX(0,K6-L6*R265),MAX(0,R265-(U265-T265))))</f>
        <v/>
      </c>
      <c r="W265" s="32">
        <f>IF(R265&lt;=0,0,MIN(R265,(U265-T265)+V265))</f>
        <v/>
      </c>
      <c r="X265" s="32">
        <f>IF(R265&lt;=0,0,MAX(0,R265-W265))</f>
        <v/>
      </c>
      <c r="Y265" s="32">
        <f>IF(OR($A265&gt;TermMonths,C7&lt;&gt;"Y"),0,AE264)</f>
        <v/>
      </c>
      <c r="Z265" s="31">
        <f>IF(Y265&lt;=0,0,IF($A265&lt;=E7,D7,F7))</f>
        <v/>
      </c>
      <c r="AA265" s="32">
        <f>IF(Y265&lt;=0,0,Y265*Z265/DayCount)</f>
        <v/>
      </c>
      <c r="AB265" s="32">
        <f>IF(Y265&lt;=0,0,MIN(Y265+AA265,IF(G7="InterestOnly",AA265,IF(G7="FixedAmount",IF($A265&lt;=E7,H7,I7),IF(OR($A265=1,$A265=E7+1),PMT(Z265/DayCount,MAX(TermMonths-$A265+1,1),-Y265),IF(AB264=0,PMT(Z265/DayCount,MAX(TermMonths-$A265+1,1),-Y265),AB264))))))</f>
        <v/>
      </c>
      <c r="AC265" s="32">
        <f>IF(OR(Y265&lt;=0,$A265&lt;&gt;J7,J7=0),0,MIN(MAX(0,K7-L7*Y265),MAX(0,Y265-(AB265-AA265))))</f>
        <v/>
      </c>
      <c r="AD265" s="32">
        <f>IF(Y265&lt;=0,0,MIN(Y265,(AB265-AA265)+AC265))</f>
        <v/>
      </c>
      <c r="AE265" s="32">
        <f>IF(Y265&lt;=0,0,MAX(0,Y265-AD265))</f>
        <v/>
      </c>
      <c r="AF265" s="32">
        <f>IF(OR($A265&gt;TermMonths,C8&lt;&gt;"Y"),0,AL264)</f>
        <v/>
      </c>
      <c r="AG265" s="31">
        <f>IF(AF265&lt;=0,0,IF($A265&lt;=E8,D8,F8))</f>
        <v/>
      </c>
      <c r="AH265" s="32">
        <f>IF(AF265&lt;=0,0,AF265*AG265/DayCount)</f>
        <v/>
      </c>
      <c r="AI265" s="32">
        <f>IF(AF265&lt;=0,0,MIN(AF265+AH265,IF(G8="InterestOnly",AH265,IF(G8="FixedAmount",IF($A265&lt;=E8,H8,I8),IF(OR($A265=1,$A265=E8+1),PMT(AG265/DayCount,MAX(TermMonths-$A265+1,1),-AF265),IF(AI264=0,PMT(AG265/DayCount,MAX(TermMonths-$A265+1,1),-AF265),AI264))))))</f>
        <v/>
      </c>
      <c r="AJ265" s="32">
        <f>IF(OR(AF265&lt;=0,$A265&lt;&gt;J8,J8=0),0,MIN(MAX(0,K8-L8*AF265),MAX(0,AF265-(AI265-AH265))))</f>
        <v/>
      </c>
      <c r="AK265" s="32">
        <f>IF(AF265&lt;=0,0,MIN(AF265,(AI265-AH265)+AJ265))</f>
        <v/>
      </c>
      <c r="AL265" s="32">
        <f>IF(AF265&lt;=0,0,MAX(0,AF265-AK265))</f>
        <v/>
      </c>
      <c r="AM265" s="32">
        <f>IF(OR($A265&gt;TermMonths,C9&lt;&gt;"Y"),0,AS264)</f>
        <v/>
      </c>
      <c r="AN265" s="31">
        <f>IF(AM265&lt;=0,0,IF($A265&lt;=E9,D9,F9))</f>
        <v/>
      </c>
      <c r="AO265" s="32">
        <f>IF(AM265&lt;=0,0,AM265*AN265/DayCount)</f>
        <v/>
      </c>
      <c r="AP265" s="32">
        <f>IF(AM265&lt;=0,0,MIN(AM265+AO265,IF(G9="InterestOnly",AO265,IF(G9="FixedAmount",IF($A265&lt;=E9,H9,I9),IF(OR($A265=1,$A265=E9+1),PMT(AN265/DayCount,MAX(TermMonths-$A265+1,1),-AM265),IF(AP264=0,PMT(AN265/DayCount,MAX(TermMonths-$A265+1,1),-AM265),AP264))))))</f>
        <v/>
      </c>
      <c r="AQ265" s="32">
        <f>IF(OR(AM265&lt;=0,$A265&lt;&gt;J9,J9=0),0,MIN(MAX(0,K9-L9*AM265),MAX(0,AM265-(AP265-AO265))))</f>
        <v/>
      </c>
      <c r="AR265" s="32">
        <f>IF(AM265&lt;=0,0,MIN(AM265,(AP265-AO265)+AQ265))</f>
        <v/>
      </c>
      <c r="AS265" s="32">
        <f>IF(AM265&lt;=0,0,MAX(0,AM265-AR265))</f>
        <v/>
      </c>
    </row>
    <row r="266">
      <c r="A266" s="33" t="n">
        <v>253</v>
      </c>
      <c r="B266" s="34">
        <f>IF(A266&gt;TermMonths,"",EDATE(StartDate,A266-1))</f>
        <v/>
      </c>
      <c r="C266" s="33">
        <f>IF(B266="","",YEAR(B266))</f>
        <v/>
      </c>
      <c r="D266" s="32">
        <f>IF(OR($A266&gt;TermMonths,C4&lt;&gt;"Y"),0,J265)</f>
        <v/>
      </c>
      <c r="E266" s="31">
        <f>IF(D266&lt;=0,0,IF($A266&lt;=E4,D4,F4))</f>
        <v/>
      </c>
      <c r="F266" s="32">
        <f>IF(D266&lt;=0,0,D266*E266/DayCount)</f>
        <v/>
      </c>
      <c r="G266" s="32">
        <f>IF(D266&lt;=0,0,MIN(D266+F266,IF(G4="InterestOnly",F266,IF(G4="FixedAmount",IF($A266&lt;=E4,H4,I4),IF(OR($A266=1,$A266=E4+1),PMT(E266/DayCount,MAX(TermMonths-$A266+1,1),-D266),IF(G265=0,PMT(E266/DayCount,MAX(TermMonths-$A266+1,1),-D266),G265))))))</f>
        <v/>
      </c>
      <c r="H266" s="32">
        <f>IF(OR(D266&lt;=0,$A266&lt;&gt;J4,J4=0),0,MIN(MAX(0,K4-L4*D266),MAX(0,D266-(G266-F266))))</f>
        <v/>
      </c>
      <c r="I266" s="32">
        <f>IF(D266&lt;=0,0,MIN(D266,(G266-F266)+H266))</f>
        <v/>
      </c>
      <c r="J266" s="32">
        <f>IF(D266&lt;=0,0,MAX(0,D266-I266))</f>
        <v/>
      </c>
      <c r="K266" s="32">
        <f>IF(OR($A266&gt;TermMonths,C5&lt;&gt;"Y"),0,Q265)</f>
        <v/>
      </c>
      <c r="L266" s="31">
        <f>IF(K266&lt;=0,0,IF($A266&lt;=E5,D5,F5))</f>
        <v/>
      </c>
      <c r="M266" s="32">
        <f>IF(K266&lt;=0,0,K266*L266/DayCount)</f>
        <v/>
      </c>
      <c r="N266" s="32">
        <f>IF(K266&lt;=0,0,MIN(K266+M266,IF(G5="InterestOnly",M266,IF(G5="FixedAmount",IF($A266&lt;=E5,H5,I5),IF(OR($A266=1,$A266=E5+1),PMT(L266/DayCount,MAX(TermMonths-$A266+1,1),-K266),IF(N265=0,PMT(L266/DayCount,MAX(TermMonths-$A266+1,1),-K266),N265))))))</f>
        <v/>
      </c>
      <c r="O266" s="32">
        <f>IF(OR(K266&lt;=0,$A266&lt;&gt;J5,J5=0),0,MIN(MAX(0,K5-L5*K266),MAX(0,K266-(N266-M266))))</f>
        <v/>
      </c>
      <c r="P266" s="32">
        <f>IF(K266&lt;=0,0,MIN(K266,(N266-M266)+O266))</f>
        <v/>
      </c>
      <c r="Q266" s="32">
        <f>IF(K266&lt;=0,0,MAX(0,K266-P266))</f>
        <v/>
      </c>
      <c r="R266" s="32">
        <f>IF(OR($A266&gt;TermMonths,C6&lt;&gt;"Y"),0,X265)</f>
        <v/>
      </c>
      <c r="S266" s="31">
        <f>IF(R266&lt;=0,0,IF($A266&lt;=E6,D6,F6))</f>
        <v/>
      </c>
      <c r="T266" s="32">
        <f>IF(R266&lt;=0,0,R266*S266/DayCount)</f>
        <v/>
      </c>
      <c r="U266" s="32">
        <f>IF(R266&lt;=0,0,MIN(R266+T266,IF(G6="InterestOnly",T266,IF(G6="FixedAmount",IF($A266&lt;=E6,H6,I6),IF(OR($A266=1,$A266=E6+1),PMT(S266/DayCount,MAX(TermMonths-$A266+1,1),-R266),IF(U265=0,PMT(S266/DayCount,MAX(TermMonths-$A266+1,1),-R266),U265))))))</f>
        <v/>
      </c>
      <c r="V266" s="32">
        <f>IF(OR(R266&lt;=0,$A266&lt;&gt;J6,J6=0),0,MIN(MAX(0,K6-L6*R266),MAX(0,R266-(U266-T266))))</f>
        <v/>
      </c>
      <c r="W266" s="32">
        <f>IF(R266&lt;=0,0,MIN(R266,(U266-T266)+V266))</f>
        <v/>
      </c>
      <c r="X266" s="32">
        <f>IF(R266&lt;=0,0,MAX(0,R266-W266))</f>
        <v/>
      </c>
      <c r="Y266" s="32">
        <f>IF(OR($A266&gt;TermMonths,C7&lt;&gt;"Y"),0,AE265)</f>
        <v/>
      </c>
      <c r="Z266" s="31">
        <f>IF(Y266&lt;=0,0,IF($A266&lt;=E7,D7,F7))</f>
        <v/>
      </c>
      <c r="AA266" s="32">
        <f>IF(Y266&lt;=0,0,Y266*Z266/DayCount)</f>
        <v/>
      </c>
      <c r="AB266" s="32">
        <f>IF(Y266&lt;=0,0,MIN(Y266+AA266,IF(G7="InterestOnly",AA266,IF(G7="FixedAmount",IF($A266&lt;=E7,H7,I7),IF(OR($A266=1,$A266=E7+1),PMT(Z266/DayCount,MAX(TermMonths-$A266+1,1),-Y266),IF(AB265=0,PMT(Z266/DayCount,MAX(TermMonths-$A266+1,1),-Y266),AB265))))))</f>
        <v/>
      </c>
      <c r="AC266" s="32">
        <f>IF(OR(Y266&lt;=0,$A266&lt;&gt;J7,J7=0),0,MIN(MAX(0,K7-L7*Y266),MAX(0,Y266-(AB266-AA266))))</f>
        <v/>
      </c>
      <c r="AD266" s="32">
        <f>IF(Y266&lt;=0,0,MIN(Y266,(AB266-AA266)+AC266))</f>
        <v/>
      </c>
      <c r="AE266" s="32">
        <f>IF(Y266&lt;=0,0,MAX(0,Y266-AD266))</f>
        <v/>
      </c>
      <c r="AF266" s="32">
        <f>IF(OR($A266&gt;TermMonths,C8&lt;&gt;"Y"),0,AL265)</f>
        <v/>
      </c>
      <c r="AG266" s="31">
        <f>IF(AF266&lt;=0,0,IF($A266&lt;=E8,D8,F8))</f>
        <v/>
      </c>
      <c r="AH266" s="32">
        <f>IF(AF266&lt;=0,0,AF266*AG266/DayCount)</f>
        <v/>
      </c>
      <c r="AI266" s="32">
        <f>IF(AF266&lt;=0,0,MIN(AF266+AH266,IF(G8="InterestOnly",AH266,IF(G8="FixedAmount",IF($A266&lt;=E8,H8,I8),IF(OR($A266=1,$A266=E8+1),PMT(AG266/DayCount,MAX(TermMonths-$A266+1,1),-AF266),IF(AI265=0,PMT(AG266/DayCount,MAX(TermMonths-$A266+1,1),-AF266),AI265))))))</f>
        <v/>
      </c>
      <c r="AJ266" s="32">
        <f>IF(OR(AF266&lt;=0,$A266&lt;&gt;J8,J8=0),0,MIN(MAX(0,K8-L8*AF266),MAX(0,AF266-(AI266-AH266))))</f>
        <v/>
      </c>
      <c r="AK266" s="32">
        <f>IF(AF266&lt;=0,0,MIN(AF266,(AI266-AH266)+AJ266))</f>
        <v/>
      </c>
      <c r="AL266" s="32">
        <f>IF(AF266&lt;=0,0,MAX(0,AF266-AK266))</f>
        <v/>
      </c>
      <c r="AM266" s="32">
        <f>IF(OR($A266&gt;TermMonths,C9&lt;&gt;"Y"),0,AS265)</f>
        <v/>
      </c>
      <c r="AN266" s="31">
        <f>IF(AM266&lt;=0,0,IF($A266&lt;=E9,D9,F9))</f>
        <v/>
      </c>
      <c r="AO266" s="32">
        <f>IF(AM266&lt;=0,0,AM266*AN266/DayCount)</f>
        <v/>
      </c>
      <c r="AP266" s="32">
        <f>IF(AM266&lt;=0,0,MIN(AM266+AO266,IF(G9="InterestOnly",AO266,IF(G9="FixedAmount",IF($A266&lt;=E9,H9,I9),IF(OR($A266=1,$A266=E9+1),PMT(AN266/DayCount,MAX(TermMonths-$A266+1,1),-AM266),IF(AP265=0,PMT(AN266/DayCount,MAX(TermMonths-$A266+1,1),-AM266),AP265))))))</f>
        <v/>
      </c>
      <c r="AQ266" s="32">
        <f>IF(OR(AM266&lt;=0,$A266&lt;&gt;J9,J9=0),0,MIN(MAX(0,K9-L9*AM266),MAX(0,AM266-(AP266-AO266))))</f>
        <v/>
      </c>
      <c r="AR266" s="32">
        <f>IF(AM266&lt;=0,0,MIN(AM266,(AP266-AO266)+AQ266))</f>
        <v/>
      </c>
      <c r="AS266" s="32">
        <f>IF(AM266&lt;=0,0,MAX(0,AM266-AR266))</f>
        <v/>
      </c>
    </row>
    <row r="267">
      <c r="A267" s="33" t="n">
        <v>254</v>
      </c>
      <c r="B267" s="34">
        <f>IF(A267&gt;TermMonths,"",EDATE(StartDate,A267-1))</f>
        <v/>
      </c>
      <c r="C267" s="33">
        <f>IF(B267="","",YEAR(B267))</f>
        <v/>
      </c>
      <c r="D267" s="32">
        <f>IF(OR($A267&gt;TermMonths,C4&lt;&gt;"Y"),0,J266)</f>
        <v/>
      </c>
      <c r="E267" s="31">
        <f>IF(D267&lt;=0,0,IF($A267&lt;=E4,D4,F4))</f>
        <v/>
      </c>
      <c r="F267" s="32">
        <f>IF(D267&lt;=0,0,D267*E267/DayCount)</f>
        <v/>
      </c>
      <c r="G267" s="32">
        <f>IF(D267&lt;=0,0,MIN(D267+F267,IF(G4="InterestOnly",F267,IF(G4="FixedAmount",IF($A267&lt;=E4,H4,I4),IF(OR($A267=1,$A267=E4+1),PMT(E267/DayCount,MAX(TermMonths-$A267+1,1),-D267),IF(G266=0,PMT(E267/DayCount,MAX(TermMonths-$A267+1,1),-D267),G266))))))</f>
        <v/>
      </c>
      <c r="H267" s="32">
        <f>IF(OR(D267&lt;=0,$A267&lt;&gt;J4,J4=0),0,MIN(MAX(0,K4-L4*D267),MAX(0,D267-(G267-F267))))</f>
        <v/>
      </c>
      <c r="I267" s="32">
        <f>IF(D267&lt;=0,0,MIN(D267,(G267-F267)+H267))</f>
        <v/>
      </c>
      <c r="J267" s="32">
        <f>IF(D267&lt;=0,0,MAX(0,D267-I267))</f>
        <v/>
      </c>
      <c r="K267" s="32">
        <f>IF(OR($A267&gt;TermMonths,C5&lt;&gt;"Y"),0,Q266)</f>
        <v/>
      </c>
      <c r="L267" s="31">
        <f>IF(K267&lt;=0,0,IF($A267&lt;=E5,D5,F5))</f>
        <v/>
      </c>
      <c r="M267" s="32">
        <f>IF(K267&lt;=0,0,K267*L267/DayCount)</f>
        <v/>
      </c>
      <c r="N267" s="32">
        <f>IF(K267&lt;=0,0,MIN(K267+M267,IF(G5="InterestOnly",M267,IF(G5="FixedAmount",IF($A267&lt;=E5,H5,I5),IF(OR($A267=1,$A267=E5+1),PMT(L267/DayCount,MAX(TermMonths-$A267+1,1),-K267),IF(N266=0,PMT(L267/DayCount,MAX(TermMonths-$A267+1,1),-K267),N266))))))</f>
        <v/>
      </c>
      <c r="O267" s="32">
        <f>IF(OR(K267&lt;=0,$A267&lt;&gt;J5,J5=0),0,MIN(MAX(0,K5-L5*K267),MAX(0,K267-(N267-M267))))</f>
        <v/>
      </c>
      <c r="P267" s="32">
        <f>IF(K267&lt;=0,0,MIN(K267,(N267-M267)+O267))</f>
        <v/>
      </c>
      <c r="Q267" s="32">
        <f>IF(K267&lt;=0,0,MAX(0,K267-P267))</f>
        <v/>
      </c>
      <c r="R267" s="32">
        <f>IF(OR($A267&gt;TermMonths,C6&lt;&gt;"Y"),0,X266)</f>
        <v/>
      </c>
      <c r="S267" s="31">
        <f>IF(R267&lt;=0,0,IF($A267&lt;=E6,D6,F6))</f>
        <v/>
      </c>
      <c r="T267" s="32">
        <f>IF(R267&lt;=0,0,R267*S267/DayCount)</f>
        <v/>
      </c>
      <c r="U267" s="32">
        <f>IF(R267&lt;=0,0,MIN(R267+T267,IF(G6="InterestOnly",T267,IF(G6="FixedAmount",IF($A267&lt;=E6,H6,I6),IF(OR($A267=1,$A267=E6+1),PMT(S267/DayCount,MAX(TermMonths-$A267+1,1),-R267),IF(U266=0,PMT(S267/DayCount,MAX(TermMonths-$A267+1,1),-R267),U266))))))</f>
        <v/>
      </c>
      <c r="V267" s="32">
        <f>IF(OR(R267&lt;=0,$A267&lt;&gt;J6,J6=0),0,MIN(MAX(0,K6-L6*R267),MAX(0,R267-(U267-T267))))</f>
        <v/>
      </c>
      <c r="W267" s="32">
        <f>IF(R267&lt;=0,0,MIN(R267,(U267-T267)+V267))</f>
        <v/>
      </c>
      <c r="X267" s="32">
        <f>IF(R267&lt;=0,0,MAX(0,R267-W267))</f>
        <v/>
      </c>
      <c r="Y267" s="32">
        <f>IF(OR($A267&gt;TermMonths,C7&lt;&gt;"Y"),0,AE266)</f>
        <v/>
      </c>
      <c r="Z267" s="31">
        <f>IF(Y267&lt;=0,0,IF($A267&lt;=E7,D7,F7))</f>
        <v/>
      </c>
      <c r="AA267" s="32">
        <f>IF(Y267&lt;=0,0,Y267*Z267/DayCount)</f>
        <v/>
      </c>
      <c r="AB267" s="32">
        <f>IF(Y267&lt;=0,0,MIN(Y267+AA267,IF(G7="InterestOnly",AA267,IF(G7="FixedAmount",IF($A267&lt;=E7,H7,I7),IF(OR($A267=1,$A267=E7+1),PMT(Z267/DayCount,MAX(TermMonths-$A267+1,1),-Y267),IF(AB266=0,PMT(Z267/DayCount,MAX(TermMonths-$A267+1,1),-Y267),AB266))))))</f>
        <v/>
      </c>
      <c r="AC267" s="32">
        <f>IF(OR(Y267&lt;=0,$A267&lt;&gt;J7,J7=0),0,MIN(MAX(0,K7-L7*Y267),MAX(0,Y267-(AB267-AA267))))</f>
        <v/>
      </c>
      <c r="AD267" s="32">
        <f>IF(Y267&lt;=0,0,MIN(Y267,(AB267-AA267)+AC267))</f>
        <v/>
      </c>
      <c r="AE267" s="32">
        <f>IF(Y267&lt;=0,0,MAX(0,Y267-AD267))</f>
        <v/>
      </c>
      <c r="AF267" s="32">
        <f>IF(OR($A267&gt;TermMonths,C8&lt;&gt;"Y"),0,AL266)</f>
        <v/>
      </c>
      <c r="AG267" s="31">
        <f>IF(AF267&lt;=0,0,IF($A267&lt;=E8,D8,F8))</f>
        <v/>
      </c>
      <c r="AH267" s="32">
        <f>IF(AF267&lt;=0,0,AF267*AG267/DayCount)</f>
        <v/>
      </c>
      <c r="AI267" s="32">
        <f>IF(AF267&lt;=0,0,MIN(AF267+AH267,IF(G8="InterestOnly",AH267,IF(G8="FixedAmount",IF($A267&lt;=E8,H8,I8),IF(OR($A267=1,$A267=E8+1),PMT(AG267/DayCount,MAX(TermMonths-$A267+1,1),-AF267),IF(AI266=0,PMT(AG267/DayCount,MAX(TermMonths-$A267+1,1),-AF267),AI266))))))</f>
        <v/>
      </c>
      <c r="AJ267" s="32">
        <f>IF(OR(AF267&lt;=0,$A267&lt;&gt;J8,J8=0),0,MIN(MAX(0,K8-L8*AF267),MAX(0,AF267-(AI267-AH267))))</f>
        <v/>
      </c>
      <c r="AK267" s="32">
        <f>IF(AF267&lt;=0,0,MIN(AF267,(AI267-AH267)+AJ267))</f>
        <v/>
      </c>
      <c r="AL267" s="32">
        <f>IF(AF267&lt;=0,0,MAX(0,AF267-AK267))</f>
        <v/>
      </c>
      <c r="AM267" s="32">
        <f>IF(OR($A267&gt;TermMonths,C9&lt;&gt;"Y"),0,AS266)</f>
        <v/>
      </c>
      <c r="AN267" s="31">
        <f>IF(AM267&lt;=0,0,IF($A267&lt;=E9,D9,F9))</f>
        <v/>
      </c>
      <c r="AO267" s="32">
        <f>IF(AM267&lt;=0,0,AM267*AN267/DayCount)</f>
        <v/>
      </c>
      <c r="AP267" s="32">
        <f>IF(AM267&lt;=0,0,MIN(AM267+AO267,IF(G9="InterestOnly",AO267,IF(G9="FixedAmount",IF($A267&lt;=E9,H9,I9),IF(OR($A267=1,$A267=E9+1),PMT(AN267/DayCount,MAX(TermMonths-$A267+1,1),-AM267),IF(AP266=0,PMT(AN267/DayCount,MAX(TermMonths-$A267+1,1),-AM267),AP266))))))</f>
        <v/>
      </c>
      <c r="AQ267" s="32">
        <f>IF(OR(AM267&lt;=0,$A267&lt;&gt;J9,J9=0),0,MIN(MAX(0,K9-L9*AM267),MAX(0,AM267-(AP267-AO267))))</f>
        <v/>
      </c>
      <c r="AR267" s="32">
        <f>IF(AM267&lt;=0,0,MIN(AM267,(AP267-AO267)+AQ267))</f>
        <v/>
      </c>
      <c r="AS267" s="32">
        <f>IF(AM267&lt;=0,0,MAX(0,AM267-AR267))</f>
        <v/>
      </c>
    </row>
    <row r="268">
      <c r="A268" s="33" t="n">
        <v>255</v>
      </c>
      <c r="B268" s="34">
        <f>IF(A268&gt;TermMonths,"",EDATE(StartDate,A268-1))</f>
        <v/>
      </c>
      <c r="C268" s="33">
        <f>IF(B268="","",YEAR(B268))</f>
        <v/>
      </c>
      <c r="D268" s="32">
        <f>IF(OR($A268&gt;TermMonths,C4&lt;&gt;"Y"),0,J267)</f>
        <v/>
      </c>
      <c r="E268" s="31">
        <f>IF(D268&lt;=0,0,IF($A268&lt;=E4,D4,F4))</f>
        <v/>
      </c>
      <c r="F268" s="32">
        <f>IF(D268&lt;=0,0,D268*E268/DayCount)</f>
        <v/>
      </c>
      <c r="G268" s="32">
        <f>IF(D268&lt;=0,0,MIN(D268+F268,IF(G4="InterestOnly",F268,IF(G4="FixedAmount",IF($A268&lt;=E4,H4,I4),IF(OR($A268=1,$A268=E4+1),PMT(E268/DayCount,MAX(TermMonths-$A268+1,1),-D268),IF(G267=0,PMT(E268/DayCount,MAX(TermMonths-$A268+1,1),-D268),G267))))))</f>
        <v/>
      </c>
      <c r="H268" s="32">
        <f>IF(OR(D268&lt;=0,$A268&lt;&gt;J4,J4=0),0,MIN(MAX(0,K4-L4*D268),MAX(0,D268-(G268-F268))))</f>
        <v/>
      </c>
      <c r="I268" s="32">
        <f>IF(D268&lt;=0,0,MIN(D268,(G268-F268)+H268))</f>
        <v/>
      </c>
      <c r="J268" s="32">
        <f>IF(D268&lt;=0,0,MAX(0,D268-I268))</f>
        <v/>
      </c>
      <c r="K268" s="32">
        <f>IF(OR($A268&gt;TermMonths,C5&lt;&gt;"Y"),0,Q267)</f>
        <v/>
      </c>
      <c r="L268" s="31">
        <f>IF(K268&lt;=0,0,IF($A268&lt;=E5,D5,F5))</f>
        <v/>
      </c>
      <c r="M268" s="32">
        <f>IF(K268&lt;=0,0,K268*L268/DayCount)</f>
        <v/>
      </c>
      <c r="N268" s="32">
        <f>IF(K268&lt;=0,0,MIN(K268+M268,IF(G5="InterestOnly",M268,IF(G5="FixedAmount",IF($A268&lt;=E5,H5,I5),IF(OR($A268=1,$A268=E5+1),PMT(L268/DayCount,MAX(TermMonths-$A268+1,1),-K268),IF(N267=0,PMT(L268/DayCount,MAX(TermMonths-$A268+1,1),-K268),N267))))))</f>
        <v/>
      </c>
      <c r="O268" s="32">
        <f>IF(OR(K268&lt;=0,$A268&lt;&gt;J5,J5=0),0,MIN(MAX(0,K5-L5*K268),MAX(0,K268-(N268-M268))))</f>
        <v/>
      </c>
      <c r="P268" s="32">
        <f>IF(K268&lt;=0,0,MIN(K268,(N268-M268)+O268))</f>
        <v/>
      </c>
      <c r="Q268" s="32">
        <f>IF(K268&lt;=0,0,MAX(0,K268-P268))</f>
        <v/>
      </c>
      <c r="R268" s="32">
        <f>IF(OR($A268&gt;TermMonths,C6&lt;&gt;"Y"),0,X267)</f>
        <v/>
      </c>
      <c r="S268" s="31">
        <f>IF(R268&lt;=0,0,IF($A268&lt;=E6,D6,F6))</f>
        <v/>
      </c>
      <c r="T268" s="32">
        <f>IF(R268&lt;=0,0,R268*S268/DayCount)</f>
        <v/>
      </c>
      <c r="U268" s="32">
        <f>IF(R268&lt;=0,0,MIN(R268+T268,IF(G6="InterestOnly",T268,IF(G6="FixedAmount",IF($A268&lt;=E6,H6,I6),IF(OR($A268=1,$A268=E6+1),PMT(S268/DayCount,MAX(TermMonths-$A268+1,1),-R268),IF(U267=0,PMT(S268/DayCount,MAX(TermMonths-$A268+1,1),-R268),U267))))))</f>
        <v/>
      </c>
      <c r="V268" s="32">
        <f>IF(OR(R268&lt;=0,$A268&lt;&gt;J6,J6=0),0,MIN(MAX(0,K6-L6*R268),MAX(0,R268-(U268-T268))))</f>
        <v/>
      </c>
      <c r="W268" s="32">
        <f>IF(R268&lt;=0,0,MIN(R268,(U268-T268)+V268))</f>
        <v/>
      </c>
      <c r="X268" s="32">
        <f>IF(R268&lt;=0,0,MAX(0,R268-W268))</f>
        <v/>
      </c>
      <c r="Y268" s="32">
        <f>IF(OR($A268&gt;TermMonths,C7&lt;&gt;"Y"),0,AE267)</f>
        <v/>
      </c>
      <c r="Z268" s="31">
        <f>IF(Y268&lt;=0,0,IF($A268&lt;=E7,D7,F7))</f>
        <v/>
      </c>
      <c r="AA268" s="32">
        <f>IF(Y268&lt;=0,0,Y268*Z268/DayCount)</f>
        <v/>
      </c>
      <c r="AB268" s="32">
        <f>IF(Y268&lt;=0,0,MIN(Y268+AA268,IF(G7="InterestOnly",AA268,IF(G7="FixedAmount",IF($A268&lt;=E7,H7,I7),IF(OR($A268=1,$A268=E7+1),PMT(Z268/DayCount,MAX(TermMonths-$A268+1,1),-Y268),IF(AB267=0,PMT(Z268/DayCount,MAX(TermMonths-$A268+1,1),-Y268),AB267))))))</f>
        <v/>
      </c>
      <c r="AC268" s="32">
        <f>IF(OR(Y268&lt;=0,$A268&lt;&gt;J7,J7=0),0,MIN(MAX(0,K7-L7*Y268),MAX(0,Y268-(AB268-AA268))))</f>
        <v/>
      </c>
      <c r="AD268" s="32">
        <f>IF(Y268&lt;=0,0,MIN(Y268,(AB268-AA268)+AC268))</f>
        <v/>
      </c>
      <c r="AE268" s="32">
        <f>IF(Y268&lt;=0,0,MAX(0,Y268-AD268))</f>
        <v/>
      </c>
      <c r="AF268" s="32">
        <f>IF(OR($A268&gt;TermMonths,C8&lt;&gt;"Y"),0,AL267)</f>
        <v/>
      </c>
      <c r="AG268" s="31">
        <f>IF(AF268&lt;=0,0,IF($A268&lt;=E8,D8,F8))</f>
        <v/>
      </c>
      <c r="AH268" s="32">
        <f>IF(AF268&lt;=0,0,AF268*AG268/DayCount)</f>
        <v/>
      </c>
      <c r="AI268" s="32">
        <f>IF(AF268&lt;=0,0,MIN(AF268+AH268,IF(G8="InterestOnly",AH268,IF(G8="FixedAmount",IF($A268&lt;=E8,H8,I8),IF(OR($A268=1,$A268=E8+1),PMT(AG268/DayCount,MAX(TermMonths-$A268+1,1),-AF268),IF(AI267=0,PMT(AG268/DayCount,MAX(TermMonths-$A268+1,1),-AF268),AI267))))))</f>
        <v/>
      </c>
      <c r="AJ268" s="32">
        <f>IF(OR(AF268&lt;=0,$A268&lt;&gt;J8,J8=0),0,MIN(MAX(0,K8-L8*AF268),MAX(0,AF268-(AI268-AH268))))</f>
        <v/>
      </c>
      <c r="AK268" s="32">
        <f>IF(AF268&lt;=0,0,MIN(AF268,(AI268-AH268)+AJ268))</f>
        <v/>
      </c>
      <c r="AL268" s="32">
        <f>IF(AF268&lt;=0,0,MAX(0,AF268-AK268))</f>
        <v/>
      </c>
      <c r="AM268" s="32">
        <f>IF(OR($A268&gt;TermMonths,C9&lt;&gt;"Y"),0,AS267)</f>
        <v/>
      </c>
      <c r="AN268" s="31">
        <f>IF(AM268&lt;=0,0,IF($A268&lt;=E9,D9,F9))</f>
        <v/>
      </c>
      <c r="AO268" s="32">
        <f>IF(AM268&lt;=0,0,AM268*AN268/DayCount)</f>
        <v/>
      </c>
      <c r="AP268" s="32">
        <f>IF(AM268&lt;=0,0,MIN(AM268+AO268,IF(G9="InterestOnly",AO268,IF(G9="FixedAmount",IF($A268&lt;=E9,H9,I9),IF(OR($A268=1,$A268=E9+1),PMT(AN268/DayCount,MAX(TermMonths-$A268+1,1),-AM268),IF(AP267=0,PMT(AN268/DayCount,MAX(TermMonths-$A268+1,1),-AM268),AP267))))))</f>
        <v/>
      </c>
      <c r="AQ268" s="32">
        <f>IF(OR(AM268&lt;=0,$A268&lt;&gt;J9,J9=0),0,MIN(MAX(0,K9-L9*AM268),MAX(0,AM268-(AP268-AO268))))</f>
        <v/>
      </c>
      <c r="AR268" s="32">
        <f>IF(AM268&lt;=0,0,MIN(AM268,(AP268-AO268)+AQ268))</f>
        <v/>
      </c>
      <c r="AS268" s="32">
        <f>IF(AM268&lt;=0,0,MAX(0,AM268-AR268))</f>
        <v/>
      </c>
    </row>
    <row r="269">
      <c r="A269" s="33" t="n">
        <v>256</v>
      </c>
      <c r="B269" s="34">
        <f>IF(A269&gt;TermMonths,"",EDATE(StartDate,A269-1))</f>
        <v/>
      </c>
      <c r="C269" s="33">
        <f>IF(B269="","",YEAR(B269))</f>
        <v/>
      </c>
      <c r="D269" s="32">
        <f>IF(OR($A269&gt;TermMonths,C4&lt;&gt;"Y"),0,J268)</f>
        <v/>
      </c>
      <c r="E269" s="31">
        <f>IF(D269&lt;=0,0,IF($A269&lt;=E4,D4,F4))</f>
        <v/>
      </c>
      <c r="F269" s="32">
        <f>IF(D269&lt;=0,0,D269*E269/DayCount)</f>
        <v/>
      </c>
      <c r="G269" s="32">
        <f>IF(D269&lt;=0,0,MIN(D269+F269,IF(G4="InterestOnly",F269,IF(G4="FixedAmount",IF($A269&lt;=E4,H4,I4),IF(OR($A269=1,$A269=E4+1),PMT(E269/DayCount,MAX(TermMonths-$A269+1,1),-D269),IF(G268=0,PMT(E269/DayCount,MAX(TermMonths-$A269+1,1),-D269),G268))))))</f>
        <v/>
      </c>
      <c r="H269" s="32">
        <f>IF(OR(D269&lt;=0,$A269&lt;&gt;J4,J4=0),0,MIN(MAX(0,K4-L4*D269),MAX(0,D269-(G269-F269))))</f>
        <v/>
      </c>
      <c r="I269" s="32">
        <f>IF(D269&lt;=0,0,MIN(D269,(G269-F269)+H269))</f>
        <v/>
      </c>
      <c r="J269" s="32">
        <f>IF(D269&lt;=0,0,MAX(0,D269-I269))</f>
        <v/>
      </c>
      <c r="K269" s="32">
        <f>IF(OR($A269&gt;TermMonths,C5&lt;&gt;"Y"),0,Q268)</f>
        <v/>
      </c>
      <c r="L269" s="31">
        <f>IF(K269&lt;=0,0,IF($A269&lt;=E5,D5,F5))</f>
        <v/>
      </c>
      <c r="M269" s="32">
        <f>IF(K269&lt;=0,0,K269*L269/DayCount)</f>
        <v/>
      </c>
      <c r="N269" s="32">
        <f>IF(K269&lt;=0,0,MIN(K269+M269,IF(G5="InterestOnly",M269,IF(G5="FixedAmount",IF($A269&lt;=E5,H5,I5),IF(OR($A269=1,$A269=E5+1),PMT(L269/DayCount,MAX(TermMonths-$A269+1,1),-K269),IF(N268=0,PMT(L269/DayCount,MAX(TermMonths-$A269+1,1),-K269),N268))))))</f>
        <v/>
      </c>
      <c r="O269" s="32">
        <f>IF(OR(K269&lt;=0,$A269&lt;&gt;J5,J5=0),0,MIN(MAX(0,K5-L5*K269),MAX(0,K269-(N269-M269))))</f>
        <v/>
      </c>
      <c r="P269" s="32">
        <f>IF(K269&lt;=0,0,MIN(K269,(N269-M269)+O269))</f>
        <v/>
      </c>
      <c r="Q269" s="32">
        <f>IF(K269&lt;=0,0,MAX(0,K269-P269))</f>
        <v/>
      </c>
      <c r="R269" s="32">
        <f>IF(OR($A269&gt;TermMonths,C6&lt;&gt;"Y"),0,X268)</f>
        <v/>
      </c>
      <c r="S269" s="31">
        <f>IF(R269&lt;=0,0,IF($A269&lt;=E6,D6,F6))</f>
        <v/>
      </c>
      <c r="T269" s="32">
        <f>IF(R269&lt;=0,0,R269*S269/DayCount)</f>
        <v/>
      </c>
      <c r="U269" s="32">
        <f>IF(R269&lt;=0,0,MIN(R269+T269,IF(G6="InterestOnly",T269,IF(G6="FixedAmount",IF($A269&lt;=E6,H6,I6),IF(OR($A269=1,$A269=E6+1),PMT(S269/DayCount,MAX(TermMonths-$A269+1,1),-R269),IF(U268=0,PMT(S269/DayCount,MAX(TermMonths-$A269+1,1),-R269),U268))))))</f>
        <v/>
      </c>
      <c r="V269" s="32">
        <f>IF(OR(R269&lt;=0,$A269&lt;&gt;J6,J6=0),0,MIN(MAX(0,K6-L6*R269),MAX(0,R269-(U269-T269))))</f>
        <v/>
      </c>
      <c r="W269" s="32">
        <f>IF(R269&lt;=0,0,MIN(R269,(U269-T269)+V269))</f>
        <v/>
      </c>
      <c r="X269" s="32">
        <f>IF(R269&lt;=0,0,MAX(0,R269-W269))</f>
        <v/>
      </c>
      <c r="Y269" s="32">
        <f>IF(OR($A269&gt;TermMonths,C7&lt;&gt;"Y"),0,AE268)</f>
        <v/>
      </c>
      <c r="Z269" s="31">
        <f>IF(Y269&lt;=0,0,IF($A269&lt;=E7,D7,F7))</f>
        <v/>
      </c>
      <c r="AA269" s="32">
        <f>IF(Y269&lt;=0,0,Y269*Z269/DayCount)</f>
        <v/>
      </c>
      <c r="AB269" s="32">
        <f>IF(Y269&lt;=0,0,MIN(Y269+AA269,IF(G7="InterestOnly",AA269,IF(G7="FixedAmount",IF($A269&lt;=E7,H7,I7),IF(OR($A269=1,$A269=E7+1),PMT(Z269/DayCount,MAX(TermMonths-$A269+1,1),-Y269),IF(AB268=0,PMT(Z269/DayCount,MAX(TermMonths-$A269+1,1),-Y269),AB268))))))</f>
        <v/>
      </c>
      <c r="AC269" s="32">
        <f>IF(OR(Y269&lt;=0,$A269&lt;&gt;J7,J7=0),0,MIN(MAX(0,K7-L7*Y269),MAX(0,Y269-(AB269-AA269))))</f>
        <v/>
      </c>
      <c r="AD269" s="32">
        <f>IF(Y269&lt;=0,0,MIN(Y269,(AB269-AA269)+AC269))</f>
        <v/>
      </c>
      <c r="AE269" s="32">
        <f>IF(Y269&lt;=0,0,MAX(0,Y269-AD269))</f>
        <v/>
      </c>
      <c r="AF269" s="32">
        <f>IF(OR($A269&gt;TermMonths,C8&lt;&gt;"Y"),0,AL268)</f>
        <v/>
      </c>
      <c r="AG269" s="31">
        <f>IF(AF269&lt;=0,0,IF($A269&lt;=E8,D8,F8))</f>
        <v/>
      </c>
      <c r="AH269" s="32">
        <f>IF(AF269&lt;=0,0,AF269*AG269/DayCount)</f>
        <v/>
      </c>
      <c r="AI269" s="32">
        <f>IF(AF269&lt;=0,0,MIN(AF269+AH269,IF(G8="InterestOnly",AH269,IF(G8="FixedAmount",IF($A269&lt;=E8,H8,I8),IF(OR($A269=1,$A269=E8+1),PMT(AG269/DayCount,MAX(TermMonths-$A269+1,1),-AF269),IF(AI268=0,PMT(AG269/DayCount,MAX(TermMonths-$A269+1,1),-AF269),AI268))))))</f>
        <v/>
      </c>
      <c r="AJ269" s="32">
        <f>IF(OR(AF269&lt;=0,$A269&lt;&gt;J8,J8=0),0,MIN(MAX(0,K8-L8*AF269),MAX(0,AF269-(AI269-AH269))))</f>
        <v/>
      </c>
      <c r="AK269" s="32">
        <f>IF(AF269&lt;=0,0,MIN(AF269,(AI269-AH269)+AJ269))</f>
        <v/>
      </c>
      <c r="AL269" s="32">
        <f>IF(AF269&lt;=0,0,MAX(0,AF269-AK269))</f>
        <v/>
      </c>
      <c r="AM269" s="32">
        <f>IF(OR($A269&gt;TermMonths,C9&lt;&gt;"Y"),0,AS268)</f>
        <v/>
      </c>
      <c r="AN269" s="31">
        <f>IF(AM269&lt;=0,0,IF($A269&lt;=E9,D9,F9))</f>
        <v/>
      </c>
      <c r="AO269" s="32">
        <f>IF(AM269&lt;=0,0,AM269*AN269/DayCount)</f>
        <v/>
      </c>
      <c r="AP269" s="32">
        <f>IF(AM269&lt;=0,0,MIN(AM269+AO269,IF(G9="InterestOnly",AO269,IF(G9="FixedAmount",IF($A269&lt;=E9,H9,I9),IF(OR($A269=1,$A269=E9+1),PMT(AN269/DayCount,MAX(TermMonths-$A269+1,1),-AM269),IF(AP268=0,PMT(AN269/DayCount,MAX(TermMonths-$A269+1,1),-AM269),AP268))))))</f>
        <v/>
      </c>
      <c r="AQ269" s="32">
        <f>IF(OR(AM269&lt;=0,$A269&lt;&gt;J9,J9=0),0,MIN(MAX(0,K9-L9*AM269),MAX(0,AM269-(AP269-AO269))))</f>
        <v/>
      </c>
      <c r="AR269" s="32">
        <f>IF(AM269&lt;=0,0,MIN(AM269,(AP269-AO269)+AQ269))</f>
        <v/>
      </c>
      <c r="AS269" s="32">
        <f>IF(AM269&lt;=0,0,MAX(0,AM269-AR269))</f>
        <v/>
      </c>
    </row>
    <row r="270">
      <c r="A270" s="33" t="n">
        <v>257</v>
      </c>
      <c r="B270" s="34">
        <f>IF(A270&gt;TermMonths,"",EDATE(StartDate,A270-1))</f>
        <v/>
      </c>
      <c r="C270" s="33">
        <f>IF(B270="","",YEAR(B270))</f>
        <v/>
      </c>
      <c r="D270" s="32">
        <f>IF(OR($A270&gt;TermMonths,C4&lt;&gt;"Y"),0,J269)</f>
        <v/>
      </c>
      <c r="E270" s="31">
        <f>IF(D270&lt;=0,0,IF($A270&lt;=E4,D4,F4))</f>
        <v/>
      </c>
      <c r="F270" s="32">
        <f>IF(D270&lt;=0,0,D270*E270/DayCount)</f>
        <v/>
      </c>
      <c r="G270" s="32">
        <f>IF(D270&lt;=0,0,MIN(D270+F270,IF(G4="InterestOnly",F270,IF(G4="FixedAmount",IF($A270&lt;=E4,H4,I4),IF(OR($A270=1,$A270=E4+1),PMT(E270/DayCount,MAX(TermMonths-$A270+1,1),-D270),IF(G269=0,PMT(E270/DayCount,MAX(TermMonths-$A270+1,1),-D270),G269))))))</f>
        <v/>
      </c>
      <c r="H270" s="32">
        <f>IF(OR(D270&lt;=0,$A270&lt;&gt;J4,J4=0),0,MIN(MAX(0,K4-L4*D270),MAX(0,D270-(G270-F270))))</f>
        <v/>
      </c>
      <c r="I270" s="32">
        <f>IF(D270&lt;=0,0,MIN(D270,(G270-F270)+H270))</f>
        <v/>
      </c>
      <c r="J270" s="32">
        <f>IF(D270&lt;=0,0,MAX(0,D270-I270))</f>
        <v/>
      </c>
      <c r="K270" s="32">
        <f>IF(OR($A270&gt;TermMonths,C5&lt;&gt;"Y"),0,Q269)</f>
        <v/>
      </c>
      <c r="L270" s="31">
        <f>IF(K270&lt;=0,0,IF($A270&lt;=E5,D5,F5))</f>
        <v/>
      </c>
      <c r="M270" s="32">
        <f>IF(K270&lt;=0,0,K270*L270/DayCount)</f>
        <v/>
      </c>
      <c r="N270" s="32">
        <f>IF(K270&lt;=0,0,MIN(K270+M270,IF(G5="InterestOnly",M270,IF(G5="FixedAmount",IF($A270&lt;=E5,H5,I5),IF(OR($A270=1,$A270=E5+1),PMT(L270/DayCount,MAX(TermMonths-$A270+1,1),-K270),IF(N269=0,PMT(L270/DayCount,MAX(TermMonths-$A270+1,1),-K270),N269))))))</f>
        <v/>
      </c>
      <c r="O270" s="32">
        <f>IF(OR(K270&lt;=0,$A270&lt;&gt;J5,J5=0),0,MIN(MAX(0,K5-L5*K270),MAX(0,K270-(N270-M270))))</f>
        <v/>
      </c>
      <c r="P270" s="32">
        <f>IF(K270&lt;=0,0,MIN(K270,(N270-M270)+O270))</f>
        <v/>
      </c>
      <c r="Q270" s="32">
        <f>IF(K270&lt;=0,0,MAX(0,K270-P270))</f>
        <v/>
      </c>
      <c r="R270" s="32">
        <f>IF(OR($A270&gt;TermMonths,C6&lt;&gt;"Y"),0,X269)</f>
        <v/>
      </c>
      <c r="S270" s="31">
        <f>IF(R270&lt;=0,0,IF($A270&lt;=E6,D6,F6))</f>
        <v/>
      </c>
      <c r="T270" s="32">
        <f>IF(R270&lt;=0,0,R270*S270/DayCount)</f>
        <v/>
      </c>
      <c r="U270" s="32">
        <f>IF(R270&lt;=0,0,MIN(R270+T270,IF(G6="InterestOnly",T270,IF(G6="FixedAmount",IF($A270&lt;=E6,H6,I6),IF(OR($A270=1,$A270=E6+1),PMT(S270/DayCount,MAX(TermMonths-$A270+1,1),-R270),IF(U269=0,PMT(S270/DayCount,MAX(TermMonths-$A270+1,1),-R270),U269))))))</f>
        <v/>
      </c>
      <c r="V270" s="32">
        <f>IF(OR(R270&lt;=0,$A270&lt;&gt;J6,J6=0),0,MIN(MAX(0,K6-L6*R270),MAX(0,R270-(U270-T270))))</f>
        <v/>
      </c>
      <c r="W270" s="32">
        <f>IF(R270&lt;=0,0,MIN(R270,(U270-T270)+V270))</f>
        <v/>
      </c>
      <c r="X270" s="32">
        <f>IF(R270&lt;=0,0,MAX(0,R270-W270))</f>
        <v/>
      </c>
      <c r="Y270" s="32">
        <f>IF(OR($A270&gt;TermMonths,C7&lt;&gt;"Y"),0,AE269)</f>
        <v/>
      </c>
      <c r="Z270" s="31">
        <f>IF(Y270&lt;=0,0,IF($A270&lt;=E7,D7,F7))</f>
        <v/>
      </c>
      <c r="AA270" s="32">
        <f>IF(Y270&lt;=0,0,Y270*Z270/DayCount)</f>
        <v/>
      </c>
      <c r="AB270" s="32">
        <f>IF(Y270&lt;=0,0,MIN(Y270+AA270,IF(G7="InterestOnly",AA270,IF(G7="FixedAmount",IF($A270&lt;=E7,H7,I7),IF(OR($A270=1,$A270=E7+1),PMT(Z270/DayCount,MAX(TermMonths-$A270+1,1),-Y270),IF(AB269=0,PMT(Z270/DayCount,MAX(TermMonths-$A270+1,1),-Y270),AB269))))))</f>
        <v/>
      </c>
      <c r="AC270" s="32">
        <f>IF(OR(Y270&lt;=0,$A270&lt;&gt;J7,J7=0),0,MIN(MAX(0,K7-L7*Y270),MAX(0,Y270-(AB270-AA270))))</f>
        <v/>
      </c>
      <c r="AD270" s="32">
        <f>IF(Y270&lt;=0,0,MIN(Y270,(AB270-AA270)+AC270))</f>
        <v/>
      </c>
      <c r="AE270" s="32">
        <f>IF(Y270&lt;=0,0,MAX(0,Y270-AD270))</f>
        <v/>
      </c>
      <c r="AF270" s="32">
        <f>IF(OR($A270&gt;TermMonths,C8&lt;&gt;"Y"),0,AL269)</f>
        <v/>
      </c>
      <c r="AG270" s="31">
        <f>IF(AF270&lt;=0,0,IF($A270&lt;=E8,D8,F8))</f>
        <v/>
      </c>
      <c r="AH270" s="32">
        <f>IF(AF270&lt;=0,0,AF270*AG270/DayCount)</f>
        <v/>
      </c>
      <c r="AI270" s="32">
        <f>IF(AF270&lt;=0,0,MIN(AF270+AH270,IF(G8="InterestOnly",AH270,IF(G8="FixedAmount",IF($A270&lt;=E8,H8,I8),IF(OR($A270=1,$A270=E8+1),PMT(AG270/DayCount,MAX(TermMonths-$A270+1,1),-AF270),IF(AI269=0,PMT(AG270/DayCount,MAX(TermMonths-$A270+1,1),-AF270),AI269))))))</f>
        <v/>
      </c>
      <c r="AJ270" s="32">
        <f>IF(OR(AF270&lt;=0,$A270&lt;&gt;J8,J8=0),0,MIN(MAX(0,K8-L8*AF270),MAX(0,AF270-(AI270-AH270))))</f>
        <v/>
      </c>
      <c r="AK270" s="32">
        <f>IF(AF270&lt;=0,0,MIN(AF270,(AI270-AH270)+AJ270))</f>
        <v/>
      </c>
      <c r="AL270" s="32">
        <f>IF(AF270&lt;=0,0,MAX(0,AF270-AK270))</f>
        <v/>
      </c>
      <c r="AM270" s="32">
        <f>IF(OR($A270&gt;TermMonths,C9&lt;&gt;"Y"),0,AS269)</f>
        <v/>
      </c>
      <c r="AN270" s="31">
        <f>IF(AM270&lt;=0,0,IF($A270&lt;=E9,D9,F9))</f>
        <v/>
      </c>
      <c r="AO270" s="32">
        <f>IF(AM270&lt;=0,0,AM270*AN270/DayCount)</f>
        <v/>
      </c>
      <c r="AP270" s="32">
        <f>IF(AM270&lt;=0,0,MIN(AM270+AO270,IF(G9="InterestOnly",AO270,IF(G9="FixedAmount",IF($A270&lt;=E9,H9,I9),IF(OR($A270=1,$A270=E9+1),PMT(AN270/DayCount,MAX(TermMonths-$A270+1,1),-AM270),IF(AP269=0,PMT(AN270/DayCount,MAX(TermMonths-$A270+1,1),-AM270),AP269))))))</f>
        <v/>
      </c>
      <c r="AQ270" s="32">
        <f>IF(OR(AM270&lt;=0,$A270&lt;&gt;J9,J9=0),0,MIN(MAX(0,K9-L9*AM270),MAX(0,AM270-(AP270-AO270))))</f>
        <v/>
      </c>
      <c r="AR270" s="32">
        <f>IF(AM270&lt;=0,0,MIN(AM270,(AP270-AO270)+AQ270))</f>
        <v/>
      </c>
      <c r="AS270" s="32">
        <f>IF(AM270&lt;=0,0,MAX(0,AM270-AR270))</f>
        <v/>
      </c>
    </row>
    <row r="271">
      <c r="A271" s="33" t="n">
        <v>258</v>
      </c>
      <c r="B271" s="34">
        <f>IF(A271&gt;TermMonths,"",EDATE(StartDate,A271-1))</f>
        <v/>
      </c>
      <c r="C271" s="33">
        <f>IF(B271="","",YEAR(B271))</f>
        <v/>
      </c>
      <c r="D271" s="32">
        <f>IF(OR($A271&gt;TermMonths,C4&lt;&gt;"Y"),0,J270)</f>
        <v/>
      </c>
      <c r="E271" s="31">
        <f>IF(D271&lt;=0,0,IF($A271&lt;=E4,D4,F4))</f>
        <v/>
      </c>
      <c r="F271" s="32">
        <f>IF(D271&lt;=0,0,D271*E271/DayCount)</f>
        <v/>
      </c>
      <c r="G271" s="32">
        <f>IF(D271&lt;=0,0,MIN(D271+F271,IF(G4="InterestOnly",F271,IF(G4="FixedAmount",IF($A271&lt;=E4,H4,I4),IF(OR($A271=1,$A271=E4+1),PMT(E271/DayCount,MAX(TermMonths-$A271+1,1),-D271),IF(G270=0,PMT(E271/DayCount,MAX(TermMonths-$A271+1,1),-D271),G270))))))</f>
        <v/>
      </c>
      <c r="H271" s="32">
        <f>IF(OR(D271&lt;=0,$A271&lt;&gt;J4,J4=0),0,MIN(MAX(0,K4-L4*D271),MAX(0,D271-(G271-F271))))</f>
        <v/>
      </c>
      <c r="I271" s="32">
        <f>IF(D271&lt;=0,0,MIN(D271,(G271-F271)+H271))</f>
        <v/>
      </c>
      <c r="J271" s="32">
        <f>IF(D271&lt;=0,0,MAX(0,D271-I271))</f>
        <v/>
      </c>
      <c r="K271" s="32">
        <f>IF(OR($A271&gt;TermMonths,C5&lt;&gt;"Y"),0,Q270)</f>
        <v/>
      </c>
      <c r="L271" s="31">
        <f>IF(K271&lt;=0,0,IF($A271&lt;=E5,D5,F5))</f>
        <v/>
      </c>
      <c r="M271" s="32">
        <f>IF(K271&lt;=0,0,K271*L271/DayCount)</f>
        <v/>
      </c>
      <c r="N271" s="32">
        <f>IF(K271&lt;=0,0,MIN(K271+M271,IF(G5="InterestOnly",M271,IF(G5="FixedAmount",IF($A271&lt;=E5,H5,I5),IF(OR($A271=1,$A271=E5+1),PMT(L271/DayCount,MAX(TermMonths-$A271+1,1),-K271),IF(N270=0,PMT(L271/DayCount,MAX(TermMonths-$A271+1,1),-K271),N270))))))</f>
        <v/>
      </c>
      <c r="O271" s="32">
        <f>IF(OR(K271&lt;=0,$A271&lt;&gt;J5,J5=0),0,MIN(MAX(0,K5-L5*K271),MAX(0,K271-(N271-M271))))</f>
        <v/>
      </c>
      <c r="P271" s="32">
        <f>IF(K271&lt;=0,0,MIN(K271,(N271-M271)+O271))</f>
        <v/>
      </c>
      <c r="Q271" s="32">
        <f>IF(K271&lt;=0,0,MAX(0,K271-P271))</f>
        <v/>
      </c>
      <c r="R271" s="32">
        <f>IF(OR($A271&gt;TermMonths,C6&lt;&gt;"Y"),0,X270)</f>
        <v/>
      </c>
      <c r="S271" s="31">
        <f>IF(R271&lt;=0,0,IF($A271&lt;=E6,D6,F6))</f>
        <v/>
      </c>
      <c r="T271" s="32">
        <f>IF(R271&lt;=0,0,R271*S271/DayCount)</f>
        <v/>
      </c>
      <c r="U271" s="32">
        <f>IF(R271&lt;=0,0,MIN(R271+T271,IF(G6="InterestOnly",T271,IF(G6="FixedAmount",IF($A271&lt;=E6,H6,I6),IF(OR($A271=1,$A271=E6+1),PMT(S271/DayCount,MAX(TermMonths-$A271+1,1),-R271),IF(U270=0,PMT(S271/DayCount,MAX(TermMonths-$A271+1,1),-R271),U270))))))</f>
        <v/>
      </c>
      <c r="V271" s="32">
        <f>IF(OR(R271&lt;=0,$A271&lt;&gt;J6,J6=0),0,MIN(MAX(0,K6-L6*R271),MAX(0,R271-(U271-T271))))</f>
        <v/>
      </c>
      <c r="W271" s="32">
        <f>IF(R271&lt;=0,0,MIN(R271,(U271-T271)+V271))</f>
        <v/>
      </c>
      <c r="X271" s="32">
        <f>IF(R271&lt;=0,0,MAX(0,R271-W271))</f>
        <v/>
      </c>
      <c r="Y271" s="32">
        <f>IF(OR($A271&gt;TermMonths,C7&lt;&gt;"Y"),0,AE270)</f>
        <v/>
      </c>
      <c r="Z271" s="31">
        <f>IF(Y271&lt;=0,0,IF($A271&lt;=E7,D7,F7))</f>
        <v/>
      </c>
      <c r="AA271" s="32">
        <f>IF(Y271&lt;=0,0,Y271*Z271/DayCount)</f>
        <v/>
      </c>
      <c r="AB271" s="32">
        <f>IF(Y271&lt;=0,0,MIN(Y271+AA271,IF(G7="InterestOnly",AA271,IF(G7="FixedAmount",IF($A271&lt;=E7,H7,I7),IF(OR($A271=1,$A271=E7+1),PMT(Z271/DayCount,MAX(TermMonths-$A271+1,1),-Y271),IF(AB270=0,PMT(Z271/DayCount,MAX(TermMonths-$A271+1,1),-Y271),AB270))))))</f>
        <v/>
      </c>
      <c r="AC271" s="32">
        <f>IF(OR(Y271&lt;=0,$A271&lt;&gt;J7,J7=0),0,MIN(MAX(0,K7-L7*Y271),MAX(0,Y271-(AB271-AA271))))</f>
        <v/>
      </c>
      <c r="AD271" s="32">
        <f>IF(Y271&lt;=0,0,MIN(Y271,(AB271-AA271)+AC271))</f>
        <v/>
      </c>
      <c r="AE271" s="32">
        <f>IF(Y271&lt;=0,0,MAX(0,Y271-AD271))</f>
        <v/>
      </c>
      <c r="AF271" s="32">
        <f>IF(OR($A271&gt;TermMonths,C8&lt;&gt;"Y"),0,AL270)</f>
        <v/>
      </c>
      <c r="AG271" s="31">
        <f>IF(AF271&lt;=0,0,IF($A271&lt;=E8,D8,F8))</f>
        <v/>
      </c>
      <c r="AH271" s="32">
        <f>IF(AF271&lt;=0,0,AF271*AG271/DayCount)</f>
        <v/>
      </c>
      <c r="AI271" s="32">
        <f>IF(AF271&lt;=0,0,MIN(AF271+AH271,IF(G8="InterestOnly",AH271,IF(G8="FixedAmount",IF($A271&lt;=E8,H8,I8),IF(OR($A271=1,$A271=E8+1),PMT(AG271/DayCount,MAX(TermMonths-$A271+1,1),-AF271),IF(AI270=0,PMT(AG271/DayCount,MAX(TermMonths-$A271+1,1),-AF271),AI270))))))</f>
        <v/>
      </c>
      <c r="AJ271" s="32">
        <f>IF(OR(AF271&lt;=0,$A271&lt;&gt;J8,J8=0),0,MIN(MAX(0,K8-L8*AF271),MAX(0,AF271-(AI271-AH271))))</f>
        <v/>
      </c>
      <c r="AK271" s="32">
        <f>IF(AF271&lt;=0,0,MIN(AF271,(AI271-AH271)+AJ271))</f>
        <v/>
      </c>
      <c r="AL271" s="32">
        <f>IF(AF271&lt;=0,0,MAX(0,AF271-AK271))</f>
        <v/>
      </c>
      <c r="AM271" s="32">
        <f>IF(OR($A271&gt;TermMonths,C9&lt;&gt;"Y"),0,AS270)</f>
        <v/>
      </c>
      <c r="AN271" s="31">
        <f>IF(AM271&lt;=0,0,IF($A271&lt;=E9,D9,F9))</f>
        <v/>
      </c>
      <c r="AO271" s="32">
        <f>IF(AM271&lt;=0,0,AM271*AN271/DayCount)</f>
        <v/>
      </c>
      <c r="AP271" s="32">
        <f>IF(AM271&lt;=0,0,MIN(AM271+AO271,IF(G9="InterestOnly",AO271,IF(G9="FixedAmount",IF($A271&lt;=E9,H9,I9),IF(OR($A271=1,$A271=E9+1),PMT(AN271/DayCount,MAX(TermMonths-$A271+1,1),-AM271),IF(AP270=0,PMT(AN271/DayCount,MAX(TermMonths-$A271+1,1),-AM271),AP270))))))</f>
        <v/>
      </c>
      <c r="AQ271" s="32">
        <f>IF(OR(AM271&lt;=0,$A271&lt;&gt;J9,J9=0),0,MIN(MAX(0,K9-L9*AM271),MAX(0,AM271-(AP271-AO271))))</f>
        <v/>
      </c>
      <c r="AR271" s="32">
        <f>IF(AM271&lt;=0,0,MIN(AM271,(AP271-AO271)+AQ271))</f>
        <v/>
      </c>
      <c r="AS271" s="32">
        <f>IF(AM271&lt;=0,0,MAX(0,AM271-AR271))</f>
        <v/>
      </c>
    </row>
    <row r="272">
      <c r="A272" s="33" t="n">
        <v>259</v>
      </c>
      <c r="B272" s="34">
        <f>IF(A272&gt;TermMonths,"",EDATE(StartDate,A272-1))</f>
        <v/>
      </c>
      <c r="C272" s="33">
        <f>IF(B272="","",YEAR(B272))</f>
        <v/>
      </c>
      <c r="D272" s="32">
        <f>IF(OR($A272&gt;TermMonths,C4&lt;&gt;"Y"),0,J271)</f>
        <v/>
      </c>
      <c r="E272" s="31">
        <f>IF(D272&lt;=0,0,IF($A272&lt;=E4,D4,F4))</f>
        <v/>
      </c>
      <c r="F272" s="32">
        <f>IF(D272&lt;=0,0,D272*E272/DayCount)</f>
        <v/>
      </c>
      <c r="G272" s="32">
        <f>IF(D272&lt;=0,0,MIN(D272+F272,IF(G4="InterestOnly",F272,IF(G4="FixedAmount",IF($A272&lt;=E4,H4,I4),IF(OR($A272=1,$A272=E4+1),PMT(E272/DayCount,MAX(TermMonths-$A272+1,1),-D272),IF(G271=0,PMT(E272/DayCount,MAX(TermMonths-$A272+1,1),-D272),G271))))))</f>
        <v/>
      </c>
      <c r="H272" s="32">
        <f>IF(OR(D272&lt;=0,$A272&lt;&gt;J4,J4=0),0,MIN(MAX(0,K4-L4*D272),MAX(0,D272-(G272-F272))))</f>
        <v/>
      </c>
      <c r="I272" s="32">
        <f>IF(D272&lt;=0,0,MIN(D272,(G272-F272)+H272))</f>
        <v/>
      </c>
      <c r="J272" s="32">
        <f>IF(D272&lt;=0,0,MAX(0,D272-I272))</f>
        <v/>
      </c>
      <c r="K272" s="32">
        <f>IF(OR($A272&gt;TermMonths,C5&lt;&gt;"Y"),0,Q271)</f>
        <v/>
      </c>
      <c r="L272" s="31">
        <f>IF(K272&lt;=0,0,IF($A272&lt;=E5,D5,F5))</f>
        <v/>
      </c>
      <c r="M272" s="32">
        <f>IF(K272&lt;=0,0,K272*L272/DayCount)</f>
        <v/>
      </c>
      <c r="N272" s="32">
        <f>IF(K272&lt;=0,0,MIN(K272+M272,IF(G5="InterestOnly",M272,IF(G5="FixedAmount",IF($A272&lt;=E5,H5,I5),IF(OR($A272=1,$A272=E5+1),PMT(L272/DayCount,MAX(TermMonths-$A272+1,1),-K272),IF(N271=0,PMT(L272/DayCount,MAX(TermMonths-$A272+1,1),-K272),N271))))))</f>
        <v/>
      </c>
      <c r="O272" s="32">
        <f>IF(OR(K272&lt;=0,$A272&lt;&gt;J5,J5=0),0,MIN(MAX(0,K5-L5*K272),MAX(0,K272-(N272-M272))))</f>
        <v/>
      </c>
      <c r="P272" s="32">
        <f>IF(K272&lt;=0,0,MIN(K272,(N272-M272)+O272))</f>
        <v/>
      </c>
      <c r="Q272" s="32">
        <f>IF(K272&lt;=0,0,MAX(0,K272-P272))</f>
        <v/>
      </c>
      <c r="R272" s="32">
        <f>IF(OR($A272&gt;TermMonths,C6&lt;&gt;"Y"),0,X271)</f>
        <v/>
      </c>
      <c r="S272" s="31">
        <f>IF(R272&lt;=0,0,IF($A272&lt;=E6,D6,F6))</f>
        <v/>
      </c>
      <c r="T272" s="32">
        <f>IF(R272&lt;=0,0,R272*S272/DayCount)</f>
        <v/>
      </c>
      <c r="U272" s="32">
        <f>IF(R272&lt;=0,0,MIN(R272+T272,IF(G6="InterestOnly",T272,IF(G6="FixedAmount",IF($A272&lt;=E6,H6,I6),IF(OR($A272=1,$A272=E6+1),PMT(S272/DayCount,MAX(TermMonths-$A272+1,1),-R272),IF(U271=0,PMT(S272/DayCount,MAX(TermMonths-$A272+1,1),-R272),U271))))))</f>
        <v/>
      </c>
      <c r="V272" s="32">
        <f>IF(OR(R272&lt;=0,$A272&lt;&gt;J6,J6=0),0,MIN(MAX(0,K6-L6*R272),MAX(0,R272-(U272-T272))))</f>
        <v/>
      </c>
      <c r="W272" s="32">
        <f>IF(R272&lt;=0,0,MIN(R272,(U272-T272)+V272))</f>
        <v/>
      </c>
      <c r="X272" s="32">
        <f>IF(R272&lt;=0,0,MAX(0,R272-W272))</f>
        <v/>
      </c>
      <c r="Y272" s="32">
        <f>IF(OR($A272&gt;TermMonths,C7&lt;&gt;"Y"),0,AE271)</f>
        <v/>
      </c>
      <c r="Z272" s="31">
        <f>IF(Y272&lt;=0,0,IF($A272&lt;=E7,D7,F7))</f>
        <v/>
      </c>
      <c r="AA272" s="32">
        <f>IF(Y272&lt;=0,0,Y272*Z272/DayCount)</f>
        <v/>
      </c>
      <c r="AB272" s="32">
        <f>IF(Y272&lt;=0,0,MIN(Y272+AA272,IF(G7="InterestOnly",AA272,IF(G7="FixedAmount",IF($A272&lt;=E7,H7,I7),IF(OR($A272=1,$A272=E7+1),PMT(Z272/DayCount,MAX(TermMonths-$A272+1,1),-Y272),IF(AB271=0,PMT(Z272/DayCount,MAX(TermMonths-$A272+1,1),-Y272),AB271))))))</f>
        <v/>
      </c>
      <c r="AC272" s="32">
        <f>IF(OR(Y272&lt;=0,$A272&lt;&gt;J7,J7=0),0,MIN(MAX(0,K7-L7*Y272),MAX(0,Y272-(AB272-AA272))))</f>
        <v/>
      </c>
      <c r="AD272" s="32">
        <f>IF(Y272&lt;=0,0,MIN(Y272,(AB272-AA272)+AC272))</f>
        <v/>
      </c>
      <c r="AE272" s="32">
        <f>IF(Y272&lt;=0,0,MAX(0,Y272-AD272))</f>
        <v/>
      </c>
      <c r="AF272" s="32">
        <f>IF(OR($A272&gt;TermMonths,C8&lt;&gt;"Y"),0,AL271)</f>
        <v/>
      </c>
      <c r="AG272" s="31">
        <f>IF(AF272&lt;=0,0,IF($A272&lt;=E8,D8,F8))</f>
        <v/>
      </c>
      <c r="AH272" s="32">
        <f>IF(AF272&lt;=0,0,AF272*AG272/DayCount)</f>
        <v/>
      </c>
      <c r="AI272" s="32">
        <f>IF(AF272&lt;=0,0,MIN(AF272+AH272,IF(G8="InterestOnly",AH272,IF(G8="FixedAmount",IF($A272&lt;=E8,H8,I8),IF(OR($A272=1,$A272=E8+1),PMT(AG272/DayCount,MAX(TermMonths-$A272+1,1),-AF272),IF(AI271=0,PMT(AG272/DayCount,MAX(TermMonths-$A272+1,1),-AF272),AI271))))))</f>
        <v/>
      </c>
      <c r="AJ272" s="32">
        <f>IF(OR(AF272&lt;=0,$A272&lt;&gt;J8,J8=0),0,MIN(MAX(0,K8-L8*AF272),MAX(0,AF272-(AI272-AH272))))</f>
        <v/>
      </c>
      <c r="AK272" s="32">
        <f>IF(AF272&lt;=0,0,MIN(AF272,(AI272-AH272)+AJ272))</f>
        <v/>
      </c>
      <c r="AL272" s="32">
        <f>IF(AF272&lt;=0,0,MAX(0,AF272-AK272))</f>
        <v/>
      </c>
      <c r="AM272" s="32">
        <f>IF(OR($A272&gt;TermMonths,C9&lt;&gt;"Y"),0,AS271)</f>
        <v/>
      </c>
      <c r="AN272" s="31">
        <f>IF(AM272&lt;=0,0,IF($A272&lt;=E9,D9,F9))</f>
        <v/>
      </c>
      <c r="AO272" s="32">
        <f>IF(AM272&lt;=0,0,AM272*AN272/DayCount)</f>
        <v/>
      </c>
      <c r="AP272" s="32">
        <f>IF(AM272&lt;=0,0,MIN(AM272+AO272,IF(G9="InterestOnly",AO272,IF(G9="FixedAmount",IF($A272&lt;=E9,H9,I9),IF(OR($A272=1,$A272=E9+1),PMT(AN272/DayCount,MAX(TermMonths-$A272+1,1),-AM272),IF(AP271=0,PMT(AN272/DayCount,MAX(TermMonths-$A272+1,1),-AM272),AP271))))))</f>
        <v/>
      </c>
      <c r="AQ272" s="32">
        <f>IF(OR(AM272&lt;=0,$A272&lt;&gt;J9,J9=0),0,MIN(MAX(0,K9-L9*AM272),MAX(0,AM272-(AP272-AO272))))</f>
        <v/>
      </c>
      <c r="AR272" s="32">
        <f>IF(AM272&lt;=0,0,MIN(AM272,(AP272-AO272)+AQ272))</f>
        <v/>
      </c>
      <c r="AS272" s="32">
        <f>IF(AM272&lt;=0,0,MAX(0,AM272-AR272))</f>
        <v/>
      </c>
    </row>
    <row r="273">
      <c r="A273" s="33" t="n">
        <v>260</v>
      </c>
      <c r="B273" s="34">
        <f>IF(A273&gt;TermMonths,"",EDATE(StartDate,A273-1))</f>
        <v/>
      </c>
      <c r="C273" s="33">
        <f>IF(B273="","",YEAR(B273))</f>
        <v/>
      </c>
      <c r="D273" s="32">
        <f>IF(OR($A273&gt;TermMonths,C4&lt;&gt;"Y"),0,J272)</f>
        <v/>
      </c>
      <c r="E273" s="31">
        <f>IF(D273&lt;=0,0,IF($A273&lt;=E4,D4,F4))</f>
        <v/>
      </c>
      <c r="F273" s="32">
        <f>IF(D273&lt;=0,0,D273*E273/DayCount)</f>
        <v/>
      </c>
      <c r="G273" s="32">
        <f>IF(D273&lt;=0,0,MIN(D273+F273,IF(G4="InterestOnly",F273,IF(G4="FixedAmount",IF($A273&lt;=E4,H4,I4),IF(OR($A273=1,$A273=E4+1),PMT(E273/DayCount,MAX(TermMonths-$A273+1,1),-D273),IF(G272=0,PMT(E273/DayCount,MAX(TermMonths-$A273+1,1),-D273),G272))))))</f>
        <v/>
      </c>
      <c r="H273" s="32">
        <f>IF(OR(D273&lt;=0,$A273&lt;&gt;J4,J4=0),0,MIN(MAX(0,K4-L4*D273),MAX(0,D273-(G273-F273))))</f>
        <v/>
      </c>
      <c r="I273" s="32">
        <f>IF(D273&lt;=0,0,MIN(D273,(G273-F273)+H273))</f>
        <v/>
      </c>
      <c r="J273" s="32">
        <f>IF(D273&lt;=0,0,MAX(0,D273-I273))</f>
        <v/>
      </c>
      <c r="K273" s="32">
        <f>IF(OR($A273&gt;TermMonths,C5&lt;&gt;"Y"),0,Q272)</f>
        <v/>
      </c>
      <c r="L273" s="31">
        <f>IF(K273&lt;=0,0,IF($A273&lt;=E5,D5,F5))</f>
        <v/>
      </c>
      <c r="M273" s="32">
        <f>IF(K273&lt;=0,0,K273*L273/DayCount)</f>
        <v/>
      </c>
      <c r="N273" s="32">
        <f>IF(K273&lt;=0,0,MIN(K273+M273,IF(G5="InterestOnly",M273,IF(G5="FixedAmount",IF($A273&lt;=E5,H5,I5),IF(OR($A273=1,$A273=E5+1),PMT(L273/DayCount,MAX(TermMonths-$A273+1,1),-K273),IF(N272=0,PMT(L273/DayCount,MAX(TermMonths-$A273+1,1),-K273),N272))))))</f>
        <v/>
      </c>
      <c r="O273" s="32">
        <f>IF(OR(K273&lt;=0,$A273&lt;&gt;J5,J5=0),0,MIN(MAX(0,K5-L5*K273),MAX(0,K273-(N273-M273))))</f>
        <v/>
      </c>
      <c r="P273" s="32">
        <f>IF(K273&lt;=0,0,MIN(K273,(N273-M273)+O273))</f>
        <v/>
      </c>
      <c r="Q273" s="32">
        <f>IF(K273&lt;=0,0,MAX(0,K273-P273))</f>
        <v/>
      </c>
      <c r="R273" s="32">
        <f>IF(OR($A273&gt;TermMonths,C6&lt;&gt;"Y"),0,X272)</f>
        <v/>
      </c>
      <c r="S273" s="31">
        <f>IF(R273&lt;=0,0,IF($A273&lt;=E6,D6,F6))</f>
        <v/>
      </c>
      <c r="T273" s="32">
        <f>IF(R273&lt;=0,0,R273*S273/DayCount)</f>
        <v/>
      </c>
      <c r="U273" s="32">
        <f>IF(R273&lt;=0,0,MIN(R273+T273,IF(G6="InterestOnly",T273,IF(G6="FixedAmount",IF($A273&lt;=E6,H6,I6),IF(OR($A273=1,$A273=E6+1),PMT(S273/DayCount,MAX(TermMonths-$A273+1,1),-R273),IF(U272=0,PMT(S273/DayCount,MAX(TermMonths-$A273+1,1),-R273),U272))))))</f>
        <v/>
      </c>
      <c r="V273" s="32">
        <f>IF(OR(R273&lt;=0,$A273&lt;&gt;J6,J6=0),0,MIN(MAX(0,K6-L6*R273),MAX(0,R273-(U273-T273))))</f>
        <v/>
      </c>
      <c r="W273" s="32">
        <f>IF(R273&lt;=0,0,MIN(R273,(U273-T273)+V273))</f>
        <v/>
      </c>
      <c r="X273" s="32">
        <f>IF(R273&lt;=0,0,MAX(0,R273-W273))</f>
        <v/>
      </c>
      <c r="Y273" s="32">
        <f>IF(OR($A273&gt;TermMonths,C7&lt;&gt;"Y"),0,AE272)</f>
        <v/>
      </c>
      <c r="Z273" s="31">
        <f>IF(Y273&lt;=0,0,IF($A273&lt;=E7,D7,F7))</f>
        <v/>
      </c>
      <c r="AA273" s="32">
        <f>IF(Y273&lt;=0,0,Y273*Z273/DayCount)</f>
        <v/>
      </c>
      <c r="AB273" s="32">
        <f>IF(Y273&lt;=0,0,MIN(Y273+AA273,IF(G7="InterestOnly",AA273,IF(G7="FixedAmount",IF($A273&lt;=E7,H7,I7),IF(OR($A273=1,$A273=E7+1),PMT(Z273/DayCount,MAX(TermMonths-$A273+1,1),-Y273),IF(AB272=0,PMT(Z273/DayCount,MAX(TermMonths-$A273+1,1),-Y273),AB272))))))</f>
        <v/>
      </c>
      <c r="AC273" s="32">
        <f>IF(OR(Y273&lt;=0,$A273&lt;&gt;J7,J7=0),0,MIN(MAX(0,K7-L7*Y273),MAX(0,Y273-(AB273-AA273))))</f>
        <v/>
      </c>
      <c r="AD273" s="32">
        <f>IF(Y273&lt;=0,0,MIN(Y273,(AB273-AA273)+AC273))</f>
        <v/>
      </c>
      <c r="AE273" s="32">
        <f>IF(Y273&lt;=0,0,MAX(0,Y273-AD273))</f>
        <v/>
      </c>
      <c r="AF273" s="32">
        <f>IF(OR($A273&gt;TermMonths,C8&lt;&gt;"Y"),0,AL272)</f>
        <v/>
      </c>
      <c r="AG273" s="31">
        <f>IF(AF273&lt;=0,0,IF($A273&lt;=E8,D8,F8))</f>
        <v/>
      </c>
      <c r="AH273" s="32">
        <f>IF(AF273&lt;=0,0,AF273*AG273/DayCount)</f>
        <v/>
      </c>
      <c r="AI273" s="32">
        <f>IF(AF273&lt;=0,0,MIN(AF273+AH273,IF(G8="InterestOnly",AH273,IF(G8="FixedAmount",IF($A273&lt;=E8,H8,I8),IF(OR($A273=1,$A273=E8+1),PMT(AG273/DayCount,MAX(TermMonths-$A273+1,1),-AF273),IF(AI272=0,PMT(AG273/DayCount,MAX(TermMonths-$A273+1,1),-AF273),AI272))))))</f>
        <v/>
      </c>
      <c r="AJ273" s="32">
        <f>IF(OR(AF273&lt;=0,$A273&lt;&gt;J8,J8=0),0,MIN(MAX(0,K8-L8*AF273),MAX(0,AF273-(AI273-AH273))))</f>
        <v/>
      </c>
      <c r="AK273" s="32">
        <f>IF(AF273&lt;=0,0,MIN(AF273,(AI273-AH273)+AJ273))</f>
        <v/>
      </c>
      <c r="AL273" s="32">
        <f>IF(AF273&lt;=0,0,MAX(0,AF273-AK273))</f>
        <v/>
      </c>
      <c r="AM273" s="32">
        <f>IF(OR($A273&gt;TermMonths,C9&lt;&gt;"Y"),0,AS272)</f>
        <v/>
      </c>
      <c r="AN273" s="31">
        <f>IF(AM273&lt;=0,0,IF($A273&lt;=E9,D9,F9))</f>
        <v/>
      </c>
      <c r="AO273" s="32">
        <f>IF(AM273&lt;=0,0,AM273*AN273/DayCount)</f>
        <v/>
      </c>
      <c r="AP273" s="32">
        <f>IF(AM273&lt;=0,0,MIN(AM273+AO273,IF(G9="InterestOnly",AO273,IF(G9="FixedAmount",IF($A273&lt;=E9,H9,I9),IF(OR($A273=1,$A273=E9+1),PMT(AN273/DayCount,MAX(TermMonths-$A273+1,1),-AM273),IF(AP272=0,PMT(AN273/DayCount,MAX(TermMonths-$A273+1,1),-AM273),AP272))))))</f>
        <v/>
      </c>
      <c r="AQ273" s="32">
        <f>IF(OR(AM273&lt;=0,$A273&lt;&gt;J9,J9=0),0,MIN(MAX(0,K9-L9*AM273),MAX(0,AM273-(AP273-AO273))))</f>
        <v/>
      </c>
      <c r="AR273" s="32">
        <f>IF(AM273&lt;=0,0,MIN(AM273,(AP273-AO273)+AQ273))</f>
        <v/>
      </c>
      <c r="AS273" s="32">
        <f>IF(AM273&lt;=0,0,MAX(0,AM273-AR273))</f>
        <v/>
      </c>
    </row>
    <row r="274">
      <c r="A274" s="33" t="n">
        <v>261</v>
      </c>
      <c r="B274" s="34">
        <f>IF(A274&gt;TermMonths,"",EDATE(StartDate,A274-1))</f>
        <v/>
      </c>
      <c r="C274" s="33">
        <f>IF(B274="","",YEAR(B274))</f>
        <v/>
      </c>
      <c r="D274" s="32">
        <f>IF(OR($A274&gt;TermMonths,C4&lt;&gt;"Y"),0,J273)</f>
        <v/>
      </c>
      <c r="E274" s="31">
        <f>IF(D274&lt;=0,0,IF($A274&lt;=E4,D4,F4))</f>
        <v/>
      </c>
      <c r="F274" s="32">
        <f>IF(D274&lt;=0,0,D274*E274/DayCount)</f>
        <v/>
      </c>
      <c r="G274" s="32">
        <f>IF(D274&lt;=0,0,MIN(D274+F274,IF(G4="InterestOnly",F274,IF(G4="FixedAmount",IF($A274&lt;=E4,H4,I4),IF(OR($A274=1,$A274=E4+1),PMT(E274/DayCount,MAX(TermMonths-$A274+1,1),-D274),IF(G273=0,PMT(E274/DayCount,MAX(TermMonths-$A274+1,1),-D274),G273))))))</f>
        <v/>
      </c>
      <c r="H274" s="32">
        <f>IF(OR(D274&lt;=0,$A274&lt;&gt;J4,J4=0),0,MIN(MAX(0,K4-L4*D274),MAX(0,D274-(G274-F274))))</f>
        <v/>
      </c>
      <c r="I274" s="32">
        <f>IF(D274&lt;=0,0,MIN(D274,(G274-F274)+H274))</f>
        <v/>
      </c>
      <c r="J274" s="32">
        <f>IF(D274&lt;=0,0,MAX(0,D274-I274))</f>
        <v/>
      </c>
      <c r="K274" s="32">
        <f>IF(OR($A274&gt;TermMonths,C5&lt;&gt;"Y"),0,Q273)</f>
        <v/>
      </c>
      <c r="L274" s="31">
        <f>IF(K274&lt;=0,0,IF($A274&lt;=E5,D5,F5))</f>
        <v/>
      </c>
      <c r="M274" s="32">
        <f>IF(K274&lt;=0,0,K274*L274/DayCount)</f>
        <v/>
      </c>
      <c r="N274" s="32">
        <f>IF(K274&lt;=0,0,MIN(K274+M274,IF(G5="InterestOnly",M274,IF(G5="FixedAmount",IF($A274&lt;=E5,H5,I5),IF(OR($A274=1,$A274=E5+1),PMT(L274/DayCount,MAX(TermMonths-$A274+1,1),-K274),IF(N273=0,PMT(L274/DayCount,MAX(TermMonths-$A274+1,1),-K274),N273))))))</f>
        <v/>
      </c>
      <c r="O274" s="32">
        <f>IF(OR(K274&lt;=0,$A274&lt;&gt;J5,J5=0),0,MIN(MAX(0,K5-L5*K274),MAX(0,K274-(N274-M274))))</f>
        <v/>
      </c>
      <c r="P274" s="32">
        <f>IF(K274&lt;=0,0,MIN(K274,(N274-M274)+O274))</f>
        <v/>
      </c>
      <c r="Q274" s="32">
        <f>IF(K274&lt;=0,0,MAX(0,K274-P274))</f>
        <v/>
      </c>
      <c r="R274" s="32">
        <f>IF(OR($A274&gt;TermMonths,C6&lt;&gt;"Y"),0,X273)</f>
        <v/>
      </c>
      <c r="S274" s="31">
        <f>IF(R274&lt;=0,0,IF($A274&lt;=E6,D6,F6))</f>
        <v/>
      </c>
      <c r="T274" s="32">
        <f>IF(R274&lt;=0,0,R274*S274/DayCount)</f>
        <v/>
      </c>
      <c r="U274" s="32">
        <f>IF(R274&lt;=0,0,MIN(R274+T274,IF(G6="InterestOnly",T274,IF(G6="FixedAmount",IF($A274&lt;=E6,H6,I6),IF(OR($A274=1,$A274=E6+1),PMT(S274/DayCount,MAX(TermMonths-$A274+1,1),-R274),IF(U273=0,PMT(S274/DayCount,MAX(TermMonths-$A274+1,1),-R274),U273))))))</f>
        <v/>
      </c>
      <c r="V274" s="32">
        <f>IF(OR(R274&lt;=0,$A274&lt;&gt;J6,J6=0),0,MIN(MAX(0,K6-L6*R274),MAX(0,R274-(U274-T274))))</f>
        <v/>
      </c>
      <c r="W274" s="32">
        <f>IF(R274&lt;=0,0,MIN(R274,(U274-T274)+V274))</f>
        <v/>
      </c>
      <c r="X274" s="32">
        <f>IF(R274&lt;=0,0,MAX(0,R274-W274))</f>
        <v/>
      </c>
      <c r="Y274" s="32">
        <f>IF(OR($A274&gt;TermMonths,C7&lt;&gt;"Y"),0,AE273)</f>
        <v/>
      </c>
      <c r="Z274" s="31">
        <f>IF(Y274&lt;=0,0,IF($A274&lt;=E7,D7,F7))</f>
        <v/>
      </c>
      <c r="AA274" s="32">
        <f>IF(Y274&lt;=0,0,Y274*Z274/DayCount)</f>
        <v/>
      </c>
      <c r="AB274" s="32">
        <f>IF(Y274&lt;=0,0,MIN(Y274+AA274,IF(G7="InterestOnly",AA274,IF(G7="FixedAmount",IF($A274&lt;=E7,H7,I7),IF(OR($A274=1,$A274=E7+1),PMT(Z274/DayCount,MAX(TermMonths-$A274+1,1),-Y274),IF(AB273=0,PMT(Z274/DayCount,MAX(TermMonths-$A274+1,1),-Y274),AB273))))))</f>
        <v/>
      </c>
      <c r="AC274" s="32">
        <f>IF(OR(Y274&lt;=0,$A274&lt;&gt;J7,J7=0),0,MIN(MAX(0,K7-L7*Y274),MAX(0,Y274-(AB274-AA274))))</f>
        <v/>
      </c>
      <c r="AD274" s="32">
        <f>IF(Y274&lt;=0,0,MIN(Y274,(AB274-AA274)+AC274))</f>
        <v/>
      </c>
      <c r="AE274" s="32">
        <f>IF(Y274&lt;=0,0,MAX(0,Y274-AD274))</f>
        <v/>
      </c>
      <c r="AF274" s="32">
        <f>IF(OR($A274&gt;TermMonths,C8&lt;&gt;"Y"),0,AL273)</f>
        <v/>
      </c>
      <c r="AG274" s="31">
        <f>IF(AF274&lt;=0,0,IF($A274&lt;=E8,D8,F8))</f>
        <v/>
      </c>
      <c r="AH274" s="32">
        <f>IF(AF274&lt;=0,0,AF274*AG274/DayCount)</f>
        <v/>
      </c>
      <c r="AI274" s="32">
        <f>IF(AF274&lt;=0,0,MIN(AF274+AH274,IF(G8="InterestOnly",AH274,IF(G8="FixedAmount",IF($A274&lt;=E8,H8,I8),IF(OR($A274=1,$A274=E8+1),PMT(AG274/DayCount,MAX(TermMonths-$A274+1,1),-AF274),IF(AI273=0,PMT(AG274/DayCount,MAX(TermMonths-$A274+1,1),-AF274),AI273))))))</f>
        <v/>
      </c>
      <c r="AJ274" s="32">
        <f>IF(OR(AF274&lt;=0,$A274&lt;&gt;J8,J8=0),0,MIN(MAX(0,K8-L8*AF274),MAX(0,AF274-(AI274-AH274))))</f>
        <v/>
      </c>
      <c r="AK274" s="32">
        <f>IF(AF274&lt;=0,0,MIN(AF274,(AI274-AH274)+AJ274))</f>
        <v/>
      </c>
      <c r="AL274" s="32">
        <f>IF(AF274&lt;=0,0,MAX(0,AF274-AK274))</f>
        <v/>
      </c>
      <c r="AM274" s="32">
        <f>IF(OR($A274&gt;TermMonths,C9&lt;&gt;"Y"),0,AS273)</f>
        <v/>
      </c>
      <c r="AN274" s="31">
        <f>IF(AM274&lt;=0,0,IF($A274&lt;=E9,D9,F9))</f>
        <v/>
      </c>
      <c r="AO274" s="32">
        <f>IF(AM274&lt;=0,0,AM274*AN274/DayCount)</f>
        <v/>
      </c>
      <c r="AP274" s="32">
        <f>IF(AM274&lt;=0,0,MIN(AM274+AO274,IF(G9="InterestOnly",AO274,IF(G9="FixedAmount",IF($A274&lt;=E9,H9,I9),IF(OR($A274=1,$A274=E9+1),PMT(AN274/DayCount,MAX(TermMonths-$A274+1,1),-AM274),IF(AP273=0,PMT(AN274/DayCount,MAX(TermMonths-$A274+1,1),-AM274),AP273))))))</f>
        <v/>
      </c>
      <c r="AQ274" s="32">
        <f>IF(OR(AM274&lt;=0,$A274&lt;&gt;J9,J9=0),0,MIN(MAX(0,K9-L9*AM274),MAX(0,AM274-(AP274-AO274))))</f>
        <v/>
      </c>
      <c r="AR274" s="32">
        <f>IF(AM274&lt;=0,0,MIN(AM274,(AP274-AO274)+AQ274))</f>
        <v/>
      </c>
      <c r="AS274" s="32">
        <f>IF(AM274&lt;=0,0,MAX(0,AM274-AR274))</f>
        <v/>
      </c>
    </row>
    <row r="275">
      <c r="A275" s="33" t="n">
        <v>262</v>
      </c>
      <c r="B275" s="34">
        <f>IF(A275&gt;TermMonths,"",EDATE(StartDate,A275-1))</f>
        <v/>
      </c>
      <c r="C275" s="33">
        <f>IF(B275="","",YEAR(B275))</f>
        <v/>
      </c>
      <c r="D275" s="32">
        <f>IF(OR($A275&gt;TermMonths,C4&lt;&gt;"Y"),0,J274)</f>
        <v/>
      </c>
      <c r="E275" s="31">
        <f>IF(D275&lt;=0,0,IF($A275&lt;=E4,D4,F4))</f>
        <v/>
      </c>
      <c r="F275" s="32">
        <f>IF(D275&lt;=0,0,D275*E275/DayCount)</f>
        <v/>
      </c>
      <c r="G275" s="32">
        <f>IF(D275&lt;=0,0,MIN(D275+F275,IF(G4="InterestOnly",F275,IF(G4="FixedAmount",IF($A275&lt;=E4,H4,I4),IF(OR($A275=1,$A275=E4+1),PMT(E275/DayCount,MAX(TermMonths-$A275+1,1),-D275),IF(G274=0,PMT(E275/DayCount,MAX(TermMonths-$A275+1,1),-D275),G274))))))</f>
        <v/>
      </c>
      <c r="H275" s="32">
        <f>IF(OR(D275&lt;=0,$A275&lt;&gt;J4,J4=0),0,MIN(MAX(0,K4-L4*D275),MAX(0,D275-(G275-F275))))</f>
        <v/>
      </c>
      <c r="I275" s="32">
        <f>IF(D275&lt;=0,0,MIN(D275,(G275-F275)+H275))</f>
        <v/>
      </c>
      <c r="J275" s="32">
        <f>IF(D275&lt;=0,0,MAX(0,D275-I275))</f>
        <v/>
      </c>
      <c r="K275" s="32">
        <f>IF(OR($A275&gt;TermMonths,C5&lt;&gt;"Y"),0,Q274)</f>
        <v/>
      </c>
      <c r="L275" s="31">
        <f>IF(K275&lt;=0,0,IF($A275&lt;=E5,D5,F5))</f>
        <v/>
      </c>
      <c r="M275" s="32">
        <f>IF(K275&lt;=0,0,K275*L275/DayCount)</f>
        <v/>
      </c>
      <c r="N275" s="32">
        <f>IF(K275&lt;=0,0,MIN(K275+M275,IF(G5="InterestOnly",M275,IF(G5="FixedAmount",IF($A275&lt;=E5,H5,I5),IF(OR($A275=1,$A275=E5+1),PMT(L275/DayCount,MAX(TermMonths-$A275+1,1),-K275),IF(N274=0,PMT(L275/DayCount,MAX(TermMonths-$A275+1,1),-K275),N274))))))</f>
        <v/>
      </c>
      <c r="O275" s="32">
        <f>IF(OR(K275&lt;=0,$A275&lt;&gt;J5,J5=0),0,MIN(MAX(0,K5-L5*K275),MAX(0,K275-(N275-M275))))</f>
        <v/>
      </c>
      <c r="P275" s="32">
        <f>IF(K275&lt;=0,0,MIN(K275,(N275-M275)+O275))</f>
        <v/>
      </c>
      <c r="Q275" s="32">
        <f>IF(K275&lt;=0,0,MAX(0,K275-P275))</f>
        <v/>
      </c>
      <c r="R275" s="32">
        <f>IF(OR($A275&gt;TermMonths,C6&lt;&gt;"Y"),0,X274)</f>
        <v/>
      </c>
      <c r="S275" s="31">
        <f>IF(R275&lt;=0,0,IF($A275&lt;=E6,D6,F6))</f>
        <v/>
      </c>
      <c r="T275" s="32">
        <f>IF(R275&lt;=0,0,R275*S275/DayCount)</f>
        <v/>
      </c>
      <c r="U275" s="32">
        <f>IF(R275&lt;=0,0,MIN(R275+T275,IF(G6="InterestOnly",T275,IF(G6="FixedAmount",IF($A275&lt;=E6,H6,I6),IF(OR($A275=1,$A275=E6+1),PMT(S275/DayCount,MAX(TermMonths-$A275+1,1),-R275),IF(U274=0,PMT(S275/DayCount,MAX(TermMonths-$A275+1,1),-R275),U274))))))</f>
        <v/>
      </c>
      <c r="V275" s="32">
        <f>IF(OR(R275&lt;=0,$A275&lt;&gt;J6,J6=0),0,MIN(MAX(0,K6-L6*R275),MAX(0,R275-(U275-T275))))</f>
        <v/>
      </c>
      <c r="W275" s="32">
        <f>IF(R275&lt;=0,0,MIN(R275,(U275-T275)+V275))</f>
        <v/>
      </c>
      <c r="X275" s="32">
        <f>IF(R275&lt;=0,0,MAX(0,R275-W275))</f>
        <v/>
      </c>
      <c r="Y275" s="32">
        <f>IF(OR($A275&gt;TermMonths,C7&lt;&gt;"Y"),0,AE274)</f>
        <v/>
      </c>
      <c r="Z275" s="31">
        <f>IF(Y275&lt;=0,0,IF($A275&lt;=E7,D7,F7))</f>
        <v/>
      </c>
      <c r="AA275" s="32">
        <f>IF(Y275&lt;=0,0,Y275*Z275/DayCount)</f>
        <v/>
      </c>
      <c r="AB275" s="32">
        <f>IF(Y275&lt;=0,0,MIN(Y275+AA275,IF(G7="InterestOnly",AA275,IF(G7="FixedAmount",IF($A275&lt;=E7,H7,I7),IF(OR($A275=1,$A275=E7+1),PMT(Z275/DayCount,MAX(TermMonths-$A275+1,1),-Y275),IF(AB274=0,PMT(Z275/DayCount,MAX(TermMonths-$A275+1,1),-Y275),AB274))))))</f>
        <v/>
      </c>
      <c r="AC275" s="32">
        <f>IF(OR(Y275&lt;=0,$A275&lt;&gt;J7,J7=0),0,MIN(MAX(0,K7-L7*Y275),MAX(0,Y275-(AB275-AA275))))</f>
        <v/>
      </c>
      <c r="AD275" s="32">
        <f>IF(Y275&lt;=0,0,MIN(Y275,(AB275-AA275)+AC275))</f>
        <v/>
      </c>
      <c r="AE275" s="32">
        <f>IF(Y275&lt;=0,0,MAX(0,Y275-AD275))</f>
        <v/>
      </c>
      <c r="AF275" s="32">
        <f>IF(OR($A275&gt;TermMonths,C8&lt;&gt;"Y"),0,AL274)</f>
        <v/>
      </c>
      <c r="AG275" s="31">
        <f>IF(AF275&lt;=0,0,IF($A275&lt;=E8,D8,F8))</f>
        <v/>
      </c>
      <c r="AH275" s="32">
        <f>IF(AF275&lt;=0,0,AF275*AG275/DayCount)</f>
        <v/>
      </c>
      <c r="AI275" s="32">
        <f>IF(AF275&lt;=0,0,MIN(AF275+AH275,IF(G8="InterestOnly",AH275,IF(G8="FixedAmount",IF($A275&lt;=E8,H8,I8),IF(OR($A275=1,$A275=E8+1),PMT(AG275/DayCount,MAX(TermMonths-$A275+1,1),-AF275),IF(AI274=0,PMT(AG275/DayCount,MAX(TermMonths-$A275+1,1),-AF275),AI274))))))</f>
        <v/>
      </c>
      <c r="AJ275" s="32">
        <f>IF(OR(AF275&lt;=0,$A275&lt;&gt;J8,J8=0),0,MIN(MAX(0,K8-L8*AF275),MAX(0,AF275-(AI275-AH275))))</f>
        <v/>
      </c>
      <c r="AK275" s="32">
        <f>IF(AF275&lt;=0,0,MIN(AF275,(AI275-AH275)+AJ275))</f>
        <v/>
      </c>
      <c r="AL275" s="32">
        <f>IF(AF275&lt;=0,0,MAX(0,AF275-AK275))</f>
        <v/>
      </c>
      <c r="AM275" s="32">
        <f>IF(OR($A275&gt;TermMonths,C9&lt;&gt;"Y"),0,AS274)</f>
        <v/>
      </c>
      <c r="AN275" s="31">
        <f>IF(AM275&lt;=0,0,IF($A275&lt;=E9,D9,F9))</f>
        <v/>
      </c>
      <c r="AO275" s="32">
        <f>IF(AM275&lt;=0,0,AM275*AN275/DayCount)</f>
        <v/>
      </c>
      <c r="AP275" s="32">
        <f>IF(AM275&lt;=0,0,MIN(AM275+AO275,IF(G9="InterestOnly",AO275,IF(G9="FixedAmount",IF($A275&lt;=E9,H9,I9),IF(OR($A275=1,$A275=E9+1),PMT(AN275/DayCount,MAX(TermMonths-$A275+1,1),-AM275),IF(AP274=0,PMT(AN275/DayCount,MAX(TermMonths-$A275+1,1),-AM275),AP274))))))</f>
        <v/>
      </c>
      <c r="AQ275" s="32">
        <f>IF(OR(AM275&lt;=0,$A275&lt;&gt;J9,J9=0),0,MIN(MAX(0,K9-L9*AM275),MAX(0,AM275-(AP275-AO275))))</f>
        <v/>
      </c>
      <c r="AR275" s="32">
        <f>IF(AM275&lt;=0,0,MIN(AM275,(AP275-AO275)+AQ275))</f>
        <v/>
      </c>
      <c r="AS275" s="32">
        <f>IF(AM275&lt;=0,0,MAX(0,AM275-AR275))</f>
        <v/>
      </c>
    </row>
    <row r="276">
      <c r="A276" s="33" t="n">
        <v>263</v>
      </c>
      <c r="B276" s="34">
        <f>IF(A276&gt;TermMonths,"",EDATE(StartDate,A276-1))</f>
        <v/>
      </c>
      <c r="C276" s="33">
        <f>IF(B276="","",YEAR(B276))</f>
        <v/>
      </c>
      <c r="D276" s="32">
        <f>IF(OR($A276&gt;TermMonths,C4&lt;&gt;"Y"),0,J275)</f>
        <v/>
      </c>
      <c r="E276" s="31">
        <f>IF(D276&lt;=0,0,IF($A276&lt;=E4,D4,F4))</f>
        <v/>
      </c>
      <c r="F276" s="32">
        <f>IF(D276&lt;=0,0,D276*E276/DayCount)</f>
        <v/>
      </c>
      <c r="G276" s="32">
        <f>IF(D276&lt;=0,0,MIN(D276+F276,IF(G4="InterestOnly",F276,IF(G4="FixedAmount",IF($A276&lt;=E4,H4,I4),IF(OR($A276=1,$A276=E4+1),PMT(E276/DayCount,MAX(TermMonths-$A276+1,1),-D276),IF(G275=0,PMT(E276/DayCount,MAX(TermMonths-$A276+1,1),-D276),G275))))))</f>
        <v/>
      </c>
      <c r="H276" s="32">
        <f>IF(OR(D276&lt;=0,$A276&lt;&gt;J4,J4=0),0,MIN(MAX(0,K4-L4*D276),MAX(0,D276-(G276-F276))))</f>
        <v/>
      </c>
      <c r="I276" s="32">
        <f>IF(D276&lt;=0,0,MIN(D276,(G276-F276)+H276))</f>
        <v/>
      </c>
      <c r="J276" s="32">
        <f>IF(D276&lt;=0,0,MAX(0,D276-I276))</f>
        <v/>
      </c>
      <c r="K276" s="32">
        <f>IF(OR($A276&gt;TermMonths,C5&lt;&gt;"Y"),0,Q275)</f>
        <v/>
      </c>
      <c r="L276" s="31">
        <f>IF(K276&lt;=0,0,IF($A276&lt;=E5,D5,F5))</f>
        <v/>
      </c>
      <c r="M276" s="32">
        <f>IF(K276&lt;=0,0,K276*L276/DayCount)</f>
        <v/>
      </c>
      <c r="N276" s="32">
        <f>IF(K276&lt;=0,0,MIN(K276+M276,IF(G5="InterestOnly",M276,IF(G5="FixedAmount",IF($A276&lt;=E5,H5,I5),IF(OR($A276=1,$A276=E5+1),PMT(L276/DayCount,MAX(TermMonths-$A276+1,1),-K276),IF(N275=0,PMT(L276/DayCount,MAX(TermMonths-$A276+1,1),-K276),N275))))))</f>
        <v/>
      </c>
      <c r="O276" s="32">
        <f>IF(OR(K276&lt;=0,$A276&lt;&gt;J5,J5=0),0,MIN(MAX(0,K5-L5*K276),MAX(0,K276-(N276-M276))))</f>
        <v/>
      </c>
      <c r="P276" s="32">
        <f>IF(K276&lt;=0,0,MIN(K276,(N276-M276)+O276))</f>
        <v/>
      </c>
      <c r="Q276" s="32">
        <f>IF(K276&lt;=0,0,MAX(0,K276-P276))</f>
        <v/>
      </c>
      <c r="R276" s="32">
        <f>IF(OR($A276&gt;TermMonths,C6&lt;&gt;"Y"),0,X275)</f>
        <v/>
      </c>
      <c r="S276" s="31">
        <f>IF(R276&lt;=0,0,IF($A276&lt;=E6,D6,F6))</f>
        <v/>
      </c>
      <c r="T276" s="32">
        <f>IF(R276&lt;=0,0,R276*S276/DayCount)</f>
        <v/>
      </c>
      <c r="U276" s="32">
        <f>IF(R276&lt;=0,0,MIN(R276+T276,IF(G6="InterestOnly",T276,IF(G6="FixedAmount",IF($A276&lt;=E6,H6,I6),IF(OR($A276=1,$A276=E6+1),PMT(S276/DayCount,MAX(TermMonths-$A276+1,1),-R276),IF(U275=0,PMT(S276/DayCount,MAX(TermMonths-$A276+1,1),-R276),U275))))))</f>
        <v/>
      </c>
      <c r="V276" s="32">
        <f>IF(OR(R276&lt;=0,$A276&lt;&gt;J6,J6=0),0,MIN(MAX(0,K6-L6*R276),MAX(0,R276-(U276-T276))))</f>
        <v/>
      </c>
      <c r="W276" s="32">
        <f>IF(R276&lt;=0,0,MIN(R276,(U276-T276)+V276))</f>
        <v/>
      </c>
      <c r="X276" s="32">
        <f>IF(R276&lt;=0,0,MAX(0,R276-W276))</f>
        <v/>
      </c>
      <c r="Y276" s="32">
        <f>IF(OR($A276&gt;TermMonths,C7&lt;&gt;"Y"),0,AE275)</f>
        <v/>
      </c>
      <c r="Z276" s="31">
        <f>IF(Y276&lt;=0,0,IF($A276&lt;=E7,D7,F7))</f>
        <v/>
      </c>
      <c r="AA276" s="32">
        <f>IF(Y276&lt;=0,0,Y276*Z276/DayCount)</f>
        <v/>
      </c>
      <c r="AB276" s="32">
        <f>IF(Y276&lt;=0,0,MIN(Y276+AA276,IF(G7="InterestOnly",AA276,IF(G7="FixedAmount",IF($A276&lt;=E7,H7,I7),IF(OR($A276=1,$A276=E7+1),PMT(Z276/DayCount,MAX(TermMonths-$A276+1,1),-Y276),IF(AB275=0,PMT(Z276/DayCount,MAX(TermMonths-$A276+1,1),-Y276),AB275))))))</f>
        <v/>
      </c>
      <c r="AC276" s="32">
        <f>IF(OR(Y276&lt;=0,$A276&lt;&gt;J7,J7=0),0,MIN(MAX(0,K7-L7*Y276),MAX(0,Y276-(AB276-AA276))))</f>
        <v/>
      </c>
      <c r="AD276" s="32">
        <f>IF(Y276&lt;=0,0,MIN(Y276,(AB276-AA276)+AC276))</f>
        <v/>
      </c>
      <c r="AE276" s="32">
        <f>IF(Y276&lt;=0,0,MAX(0,Y276-AD276))</f>
        <v/>
      </c>
      <c r="AF276" s="32">
        <f>IF(OR($A276&gt;TermMonths,C8&lt;&gt;"Y"),0,AL275)</f>
        <v/>
      </c>
      <c r="AG276" s="31">
        <f>IF(AF276&lt;=0,0,IF($A276&lt;=E8,D8,F8))</f>
        <v/>
      </c>
      <c r="AH276" s="32">
        <f>IF(AF276&lt;=0,0,AF276*AG276/DayCount)</f>
        <v/>
      </c>
      <c r="AI276" s="32">
        <f>IF(AF276&lt;=0,0,MIN(AF276+AH276,IF(G8="InterestOnly",AH276,IF(G8="FixedAmount",IF($A276&lt;=E8,H8,I8),IF(OR($A276=1,$A276=E8+1),PMT(AG276/DayCount,MAX(TermMonths-$A276+1,1),-AF276),IF(AI275=0,PMT(AG276/DayCount,MAX(TermMonths-$A276+1,1),-AF276),AI275))))))</f>
        <v/>
      </c>
      <c r="AJ276" s="32">
        <f>IF(OR(AF276&lt;=0,$A276&lt;&gt;J8,J8=0),0,MIN(MAX(0,K8-L8*AF276),MAX(0,AF276-(AI276-AH276))))</f>
        <v/>
      </c>
      <c r="AK276" s="32">
        <f>IF(AF276&lt;=0,0,MIN(AF276,(AI276-AH276)+AJ276))</f>
        <v/>
      </c>
      <c r="AL276" s="32">
        <f>IF(AF276&lt;=0,0,MAX(0,AF276-AK276))</f>
        <v/>
      </c>
      <c r="AM276" s="32">
        <f>IF(OR($A276&gt;TermMonths,C9&lt;&gt;"Y"),0,AS275)</f>
        <v/>
      </c>
      <c r="AN276" s="31">
        <f>IF(AM276&lt;=0,0,IF($A276&lt;=E9,D9,F9))</f>
        <v/>
      </c>
      <c r="AO276" s="32">
        <f>IF(AM276&lt;=0,0,AM276*AN276/DayCount)</f>
        <v/>
      </c>
      <c r="AP276" s="32">
        <f>IF(AM276&lt;=0,0,MIN(AM276+AO276,IF(G9="InterestOnly",AO276,IF(G9="FixedAmount",IF($A276&lt;=E9,H9,I9),IF(OR($A276=1,$A276=E9+1),PMT(AN276/DayCount,MAX(TermMonths-$A276+1,1),-AM276),IF(AP275=0,PMT(AN276/DayCount,MAX(TermMonths-$A276+1,1),-AM276),AP275))))))</f>
        <v/>
      </c>
      <c r="AQ276" s="32">
        <f>IF(OR(AM276&lt;=0,$A276&lt;&gt;J9,J9=0),0,MIN(MAX(0,K9-L9*AM276),MAX(0,AM276-(AP276-AO276))))</f>
        <v/>
      </c>
      <c r="AR276" s="32">
        <f>IF(AM276&lt;=0,0,MIN(AM276,(AP276-AO276)+AQ276))</f>
        <v/>
      </c>
      <c r="AS276" s="32">
        <f>IF(AM276&lt;=0,0,MAX(0,AM276-AR276))</f>
        <v/>
      </c>
    </row>
    <row r="277">
      <c r="A277" s="33" t="n">
        <v>264</v>
      </c>
      <c r="B277" s="34">
        <f>IF(A277&gt;TermMonths,"",EDATE(StartDate,A277-1))</f>
        <v/>
      </c>
      <c r="C277" s="33">
        <f>IF(B277="","",YEAR(B277))</f>
        <v/>
      </c>
      <c r="D277" s="32">
        <f>IF(OR($A277&gt;TermMonths,C4&lt;&gt;"Y"),0,J276)</f>
        <v/>
      </c>
      <c r="E277" s="31">
        <f>IF(D277&lt;=0,0,IF($A277&lt;=E4,D4,F4))</f>
        <v/>
      </c>
      <c r="F277" s="32">
        <f>IF(D277&lt;=0,0,D277*E277/DayCount)</f>
        <v/>
      </c>
      <c r="G277" s="32">
        <f>IF(D277&lt;=0,0,MIN(D277+F277,IF(G4="InterestOnly",F277,IF(G4="FixedAmount",IF($A277&lt;=E4,H4,I4),IF(OR($A277=1,$A277=E4+1),PMT(E277/DayCount,MAX(TermMonths-$A277+1,1),-D277),IF(G276=0,PMT(E277/DayCount,MAX(TermMonths-$A277+1,1),-D277),G276))))))</f>
        <v/>
      </c>
      <c r="H277" s="32">
        <f>IF(OR(D277&lt;=0,$A277&lt;&gt;J4,J4=0),0,MIN(MAX(0,K4-L4*D277),MAX(0,D277-(G277-F277))))</f>
        <v/>
      </c>
      <c r="I277" s="32">
        <f>IF(D277&lt;=0,0,MIN(D277,(G277-F277)+H277))</f>
        <v/>
      </c>
      <c r="J277" s="32">
        <f>IF(D277&lt;=0,0,MAX(0,D277-I277))</f>
        <v/>
      </c>
      <c r="K277" s="32">
        <f>IF(OR($A277&gt;TermMonths,C5&lt;&gt;"Y"),0,Q276)</f>
        <v/>
      </c>
      <c r="L277" s="31">
        <f>IF(K277&lt;=0,0,IF($A277&lt;=E5,D5,F5))</f>
        <v/>
      </c>
      <c r="M277" s="32">
        <f>IF(K277&lt;=0,0,K277*L277/DayCount)</f>
        <v/>
      </c>
      <c r="N277" s="32">
        <f>IF(K277&lt;=0,0,MIN(K277+M277,IF(G5="InterestOnly",M277,IF(G5="FixedAmount",IF($A277&lt;=E5,H5,I5),IF(OR($A277=1,$A277=E5+1),PMT(L277/DayCount,MAX(TermMonths-$A277+1,1),-K277),IF(N276=0,PMT(L277/DayCount,MAX(TermMonths-$A277+1,1),-K277),N276))))))</f>
        <v/>
      </c>
      <c r="O277" s="32">
        <f>IF(OR(K277&lt;=0,$A277&lt;&gt;J5,J5=0),0,MIN(MAX(0,K5-L5*K277),MAX(0,K277-(N277-M277))))</f>
        <v/>
      </c>
      <c r="P277" s="32">
        <f>IF(K277&lt;=0,0,MIN(K277,(N277-M277)+O277))</f>
        <v/>
      </c>
      <c r="Q277" s="32">
        <f>IF(K277&lt;=0,0,MAX(0,K277-P277))</f>
        <v/>
      </c>
      <c r="R277" s="32">
        <f>IF(OR($A277&gt;TermMonths,C6&lt;&gt;"Y"),0,X276)</f>
        <v/>
      </c>
      <c r="S277" s="31">
        <f>IF(R277&lt;=0,0,IF($A277&lt;=E6,D6,F6))</f>
        <v/>
      </c>
      <c r="T277" s="32">
        <f>IF(R277&lt;=0,0,R277*S277/DayCount)</f>
        <v/>
      </c>
      <c r="U277" s="32">
        <f>IF(R277&lt;=0,0,MIN(R277+T277,IF(G6="InterestOnly",T277,IF(G6="FixedAmount",IF($A277&lt;=E6,H6,I6),IF(OR($A277=1,$A277=E6+1),PMT(S277/DayCount,MAX(TermMonths-$A277+1,1),-R277),IF(U276=0,PMT(S277/DayCount,MAX(TermMonths-$A277+1,1),-R277),U276))))))</f>
        <v/>
      </c>
      <c r="V277" s="32">
        <f>IF(OR(R277&lt;=0,$A277&lt;&gt;J6,J6=0),0,MIN(MAX(0,K6-L6*R277),MAX(0,R277-(U277-T277))))</f>
        <v/>
      </c>
      <c r="W277" s="32">
        <f>IF(R277&lt;=0,0,MIN(R277,(U277-T277)+V277))</f>
        <v/>
      </c>
      <c r="X277" s="32">
        <f>IF(R277&lt;=0,0,MAX(0,R277-W277))</f>
        <v/>
      </c>
      <c r="Y277" s="32">
        <f>IF(OR($A277&gt;TermMonths,C7&lt;&gt;"Y"),0,AE276)</f>
        <v/>
      </c>
      <c r="Z277" s="31">
        <f>IF(Y277&lt;=0,0,IF($A277&lt;=E7,D7,F7))</f>
        <v/>
      </c>
      <c r="AA277" s="32">
        <f>IF(Y277&lt;=0,0,Y277*Z277/DayCount)</f>
        <v/>
      </c>
      <c r="AB277" s="32">
        <f>IF(Y277&lt;=0,0,MIN(Y277+AA277,IF(G7="InterestOnly",AA277,IF(G7="FixedAmount",IF($A277&lt;=E7,H7,I7),IF(OR($A277=1,$A277=E7+1),PMT(Z277/DayCount,MAX(TermMonths-$A277+1,1),-Y277),IF(AB276=0,PMT(Z277/DayCount,MAX(TermMonths-$A277+1,1),-Y277),AB276))))))</f>
        <v/>
      </c>
      <c r="AC277" s="32">
        <f>IF(OR(Y277&lt;=0,$A277&lt;&gt;J7,J7=0),0,MIN(MAX(0,K7-L7*Y277),MAX(0,Y277-(AB277-AA277))))</f>
        <v/>
      </c>
      <c r="AD277" s="32">
        <f>IF(Y277&lt;=0,0,MIN(Y277,(AB277-AA277)+AC277))</f>
        <v/>
      </c>
      <c r="AE277" s="32">
        <f>IF(Y277&lt;=0,0,MAX(0,Y277-AD277))</f>
        <v/>
      </c>
      <c r="AF277" s="32">
        <f>IF(OR($A277&gt;TermMonths,C8&lt;&gt;"Y"),0,AL276)</f>
        <v/>
      </c>
      <c r="AG277" s="31">
        <f>IF(AF277&lt;=0,0,IF($A277&lt;=E8,D8,F8))</f>
        <v/>
      </c>
      <c r="AH277" s="32">
        <f>IF(AF277&lt;=0,0,AF277*AG277/DayCount)</f>
        <v/>
      </c>
      <c r="AI277" s="32">
        <f>IF(AF277&lt;=0,0,MIN(AF277+AH277,IF(G8="InterestOnly",AH277,IF(G8="FixedAmount",IF($A277&lt;=E8,H8,I8),IF(OR($A277=1,$A277=E8+1),PMT(AG277/DayCount,MAX(TermMonths-$A277+1,1),-AF277),IF(AI276=0,PMT(AG277/DayCount,MAX(TermMonths-$A277+1,1),-AF277),AI276))))))</f>
        <v/>
      </c>
      <c r="AJ277" s="32">
        <f>IF(OR(AF277&lt;=0,$A277&lt;&gt;J8,J8=0),0,MIN(MAX(0,K8-L8*AF277),MAX(0,AF277-(AI277-AH277))))</f>
        <v/>
      </c>
      <c r="AK277" s="32">
        <f>IF(AF277&lt;=0,0,MIN(AF277,(AI277-AH277)+AJ277))</f>
        <v/>
      </c>
      <c r="AL277" s="32">
        <f>IF(AF277&lt;=0,0,MAX(0,AF277-AK277))</f>
        <v/>
      </c>
      <c r="AM277" s="32">
        <f>IF(OR($A277&gt;TermMonths,C9&lt;&gt;"Y"),0,AS276)</f>
        <v/>
      </c>
      <c r="AN277" s="31">
        <f>IF(AM277&lt;=0,0,IF($A277&lt;=E9,D9,F9))</f>
        <v/>
      </c>
      <c r="AO277" s="32">
        <f>IF(AM277&lt;=0,0,AM277*AN277/DayCount)</f>
        <v/>
      </c>
      <c r="AP277" s="32">
        <f>IF(AM277&lt;=0,0,MIN(AM277+AO277,IF(G9="InterestOnly",AO277,IF(G9="FixedAmount",IF($A277&lt;=E9,H9,I9),IF(OR($A277=1,$A277=E9+1),PMT(AN277/DayCount,MAX(TermMonths-$A277+1,1),-AM277),IF(AP276=0,PMT(AN277/DayCount,MAX(TermMonths-$A277+1,1),-AM277),AP276))))))</f>
        <v/>
      </c>
      <c r="AQ277" s="32">
        <f>IF(OR(AM277&lt;=0,$A277&lt;&gt;J9,J9=0),0,MIN(MAX(0,K9-L9*AM277),MAX(0,AM277-(AP277-AO277))))</f>
        <v/>
      </c>
      <c r="AR277" s="32">
        <f>IF(AM277&lt;=0,0,MIN(AM277,(AP277-AO277)+AQ277))</f>
        <v/>
      </c>
      <c r="AS277" s="32">
        <f>IF(AM277&lt;=0,0,MAX(0,AM277-AR277))</f>
        <v/>
      </c>
    </row>
    <row r="278">
      <c r="A278" s="33" t="n">
        <v>265</v>
      </c>
      <c r="B278" s="34">
        <f>IF(A278&gt;TermMonths,"",EDATE(StartDate,A278-1))</f>
        <v/>
      </c>
      <c r="C278" s="33">
        <f>IF(B278="","",YEAR(B278))</f>
        <v/>
      </c>
      <c r="D278" s="32">
        <f>IF(OR($A278&gt;TermMonths,C4&lt;&gt;"Y"),0,J277)</f>
        <v/>
      </c>
      <c r="E278" s="31">
        <f>IF(D278&lt;=0,0,IF($A278&lt;=E4,D4,F4))</f>
        <v/>
      </c>
      <c r="F278" s="32">
        <f>IF(D278&lt;=0,0,D278*E278/DayCount)</f>
        <v/>
      </c>
      <c r="G278" s="32">
        <f>IF(D278&lt;=0,0,MIN(D278+F278,IF(G4="InterestOnly",F278,IF(G4="FixedAmount",IF($A278&lt;=E4,H4,I4),IF(OR($A278=1,$A278=E4+1),PMT(E278/DayCount,MAX(TermMonths-$A278+1,1),-D278),IF(G277=0,PMT(E278/DayCount,MAX(TermMonths-$A278+1,1),-D278),G277))))))</f>
        <v/>
      </c>
      <c r="H278" s="32">
        <f>IF(OR(D278&lt;=0,$A278&lt;&gt;J4,J4=0),0,MIN(MAX(0,K4-L4*D278),MAX(0,D278-(G278-F278))))</f>
        <v/>
      </c>
      <c r="I278" s="32">
        <f>IF(D278&lt;=0,0,MIN(D278,(G278-F278)+H278))</f>
        <v/>
      </c>
      <c r="J278" s="32">
        <f>IF(D278&lt;=0,0,MAX(0,D278-I278))</f>
        <v/>
      </c>
      <c r="K278" s="32">
        <f>IF(OR($A278&gt;TermMonths,C5&lt;&gt;"Y"),0,Q277)</f>
        <v/>
      </c>
      <c r="L278" s="31">
        <f>IF(K278&lt;=0,0,IF($A278&lt;=E5,D5,F5))</f>
        <v/>
      </c>
      <c r="M278" s="32">
        <f>IF(K278&lt;=0,0,K278*L278/DayCount)</f>
        <v/>
      </c>
      <c r="N278" s="32">
        <f>IF(K278&lt;=0,0,MIN(K278+M278,IF(G5="InterestOnly",M278,IF(G5="FixedAmount",IF($A278&lt;=E5,H5,I5),IF(OR($A278=1,$A278=E5+1),PMT(L278/DayCount,MAX(TermMonths-$A278+1,1),-K278),IF(N277=0,PMT(L278/DayCount,MAX(TermMonths-$A278+1,1),-K278),N277))))))</f>
        <v/>
      </c>
      <c r="O278" s="32">
        <f>IF(OR(K278&lt;=0,$A278&lt;&gt;J5,J5=0),0,MIN(MAX(0,K5-L5*K278),MAX(0,K278-(N278-M278))))</f>
        <v/>
      </c>
      <c r="P278" s="32">
        <f>IF(K278&lt;=0,0,MIN(K278,(N278-M278)+O278))</f>
        <v/>
      </c>
      <c r="Q278" s="32">
        <f>IF(K278&lt;=0,0,MAX(0,K278-P278))</f>
        <v/>
      </c>
      <c r="R278" s="32">
        <f>IF(OR($A278&gt;TermMonths,C6&lt;&gt;"Y"),0,X277)</f>
        <v/>
      </c>
      <c r="S278" s="31">
        <f>IF(R278&lt;=0,0,IF($A278&lt;=E6,D6,F6))</f>
        <v/>
      </c>
      <c r="T278" s="32">
        <f>IF(R278&lt;=0,0,R278*S278/DayCount)</f>
        <v/>
      </c>
      <c r="U278" s="32">
        <f>IF(R278&lt;=0,0,MIN(R278+T278,IF(G6="InterestOnly",T278,IF(G6="FixedAmount",IF($A278&lt;=E6,H6,I6),IF(OR($A278=1,$A278=E6+1),PMT(S278/DayCount,MAX(TermMonths-$A278+1,1),-R278),IF(U277=0,PMT(S278/DayCount,MAX(TermMonths-$A278+1,1),-R278),U277))))))</f>
        <v/>
      </c>
      <c r="V278" s="32">
        <f>IF(OR(R278&lt;=0,$A278&lt;&gt;J6,J6=0),0,MIN(MAX(0,K6-L6*R278),MAX(0,R278-(U278-T278))))</f>
        <v/>
      </c>
      <c r="W278" s="32">
        <f>IF(R278&lt;=0,0,MIN(R278,(U278-T278)+V278))</f>
        <v/>
      </c>
      <c r="X278" s="32">
        <f>IF(R278&lt;=0,0,MAX(0,R278-W278))</f>
        <v/>
      </c>
      <c r="Y278" s="32">
        <f>IF(OR($A278&gt;TermMonths,C7&lt;&gt;"Y"),0,AE277)</f>
        <v/>
      </c>
      <c r="Z278" s="31">
        <f>IF(Y278&lt;=0,0,IF($A278&lt;=E7,D7,F7))</f>
        <v/>
      </c>
      <c r="AA278" s="32">
        <f>IF(Y278&lt;=0,0,Y278*Z278/DayCount)</f>
        <v/>
      </c>
      <c r="AB278" s="32">
        <f>IF(Y278&lt;=0,0,MIN(Y278+AA278,IF(G7="InterestOnly",AA278,IF(G7="FixedAmount",IF($A278&lt;=E7,H7,I7),IF(OR($A278=1,$A278=E7+1),PMT(Z278/DayCount,MAX(TermMonths-$A278+1,1),-Y278),IF(AB277=0,PMT(Z278/DayCount,MAX(TermMonths-$A278+1,1),-Y278),AB277))))))</f>
        <v/>
      </c>
      <c r="AC278" s="32">
        <f>IF(OR(Y278&lt;=0,$A278&lt;&gt;J7,J7=0),0,MIN(MAX(0,K7-L7*Y278),MAX(0,Y278-(AB278-AA278))))</f>
        <v/>
      </c>
      <c r="AD278" s="32">
        <f>IF(Y278&lt;=0,0,MIN(Y278,(AB278-AA278)+AC278))</f>
        <v/>
      </c>
      <c r="AE278" s="32">
        <f>IF(Y278&lt;=0,0,MAX(0,Y278-AD278))</f>
        <v/>
      </c>
      <c r="AF278" s="32">
        <f>IF(OR($A278&gt;TermMonths,C8&lt;&gt;"Y"),0,AL277)</f>
        <v/>
      </c>
      <c r="AG278" s="31">
        <f>IF(AF278&lt;=0,0,IF($A278&lt;=E8,D8,F8))</f>
        <v/>
      </c>
      <c r="AH278" s="32">
        <f>IF(AF278&lt;=0,0,AF278*AG278/DayCount)</f>
        <v/>
      </c>
      <c r="AI278" s="32">
        <f>IF(AF278&lt;=0,0,MIN(AF278+AH278,IF(G8="InterestOnly",AH278,IF(G8="FixedAmount",IF($A278&lt;=E8,H8,I8),IF(OR($A278=1,$A278=E8+1),PMT(AG278/DayCount,MAX(TermMonths-$A278+1,1),-AF278),IF(AI277=0,PMT(AG278/DayCount,MAX(TermMonths-$A278+1,1),-AF278),AI277))))))</f>
        <v/>
      </c>
      <c r="AJ278" s="32">
        <f>IF(OR(AF278&lt;=0,$A278&lt;&gt;J8,J8=0),0,MIN(MAX(0,K8-L8*AF278),MAX(0,AF278-(AI278-AH278))))</f>
        <v/>
      </c>
      <c r="AK278" s="32">
        <f>IF(AF278&lt;=0,0,MIN(AF278,(AI278-AH278)+AJ278))</f>
        <v/>
      </c>
      <c r="AL278" s="32">
        <f>IF(AF278&lt;=0,0,MAX(0,AF278-AK278))</f>
        <v/>
      </c>
      <c r="AM278" s="32">
        <f>IF(OR($A278&gt;TermMonths,C9&lt;&gt;"Y"),0,AS277)</f>
        <v/>
      </c>
      <c r="AN278" s="31">
        <f>IF(AM278&lt;=0,0,IF($A278&lt;=E9,D9,F9))</f>
        <v/>
      </c>
      <c r="AO278" s="32">
        <f>IF(AM278&lt;=0,0,AM278*AN278/DayCount)</f>
        <v/>
      </c>
      <c r="AP278" s="32">
        <f>IF(AM278&lt;=0,0,MIN(AM278+AO278,IF(G9="InterestOnly",AO278,IF(G9="FixedAmount",IF($A278&lt;=E9,H9,I9),IF(OR($A278=1,$A278=E9+1),PMT(AN278/DayCount,MAX(TermMonths-$A278+1,1),-AM278),IF(AP277=0,PMT(AN278/DayCount,MAX(TermMonths-$A278+1,1),-AM278),AP277))))))</f>
        <v/>
      </c>
      <c r="AQ278" s="32">
        <f>IF(OR(AM278&lt;=0,$A278&lt;&gt;J9,J9=0),0,MIN(MAX(0,K9-L9*AM278),MAX(0,AM278-(AP278-AO278))))</f>
        <v/>
      </c>
      <c r="AR278" s="32">
        <f>IF(AM278&lt;=0,0,MIN(AM278,(AP278-AO278)+AQ278))</f>
        <v/>
      </c>
      <c r="AS278" s="32">
        <f>IF(AM278&lt;=0,0,MAX(0,AM278-AR278))</f>
        <v/>
      </c>
    </row>
    <row r="279">
      <c r="A279" s="33" t="n">
        <v>266</v>
      </c>
      <c r="B279" s="34">
        <f>IF(A279&gt;TermMonths,"",EDATE(StartDate,A279-1))</f>
        <v/>
      </c>
      <c r="C279" s="33">
        <f>IF(B279="","",YEAR(B279))</f>
        <v/>
      </c>
      <c r="D279" s="32">
        <f>IF(OR($A279&gt;TermMonths,C4&lt;&gt;"Y"),0,J278)</f>
        <v/>
      </c>
      <c r="E279" s="31">
        <f>IF(D279&lt;=0,0,IF($A279&lt;=E4,D4,F4))</f>
        <v/>
      </c>
      <c r="F279" s="32">
        <f>IF(D279&lt;=0,0,D279*E279/DayCount)</f>
        <v/>
      </c>
      <c r="G279" s="32">
        <f>IF(D279&lt;=0,0,MIN(D279+F279,IF(G4="InterestOnly",F279,IF(G4="FixedAmount",IF($A279&lt;=E4,H4,I4),IF(OR($A279=1,$A279=E4+1),PMT(E279/DayCount,MAX(TermMonths-$A279+1,1),-D279),IF(G278=0,PMT(E279/DayCount,MAX(TermMonths-$A279+1,1),-D279),G278))))))</f>
        <v/>
      </c>
      <c r="H279" s="32">
        <f>IF(OR(D279&lt;=0,$A279&lt;&gt;J4,J4=0),0,MIN(MAX(0,K4-L4*D279),MAX(0,D279-(G279-F279))))</f>
        <v/>
      </c>
      <c r="I279" s="32">
        <f>IF(D279&lt;=0,0,MIN(D279,(G279-F279)+H279))</f>
        <v/>
      </c>
      <c r="J279" s="32">
        <f>IF(D279&lt;=0,0,MAX(0,D279-I279))</f>
        <v/>
      </c>
      <c r="K279" s="32">
        <f>IF(OR($A279&gt;TermMonths,C5&lt;&gt;"Y"),0,Q278)</f>
        <v/>
      </c>
      <c r="L279" s="31">
        <f>IF(K279&lt;=0,0,IF($A279&lt;=E5,D5,F5))</f>
        <v/>
      </c>
      <c r="M279" s="32">
        <f>IF(K279&lt;=0,0,K279*L279/DayCount)</f>
        <v/>
      </c>
      <c r="N279" s="32">
        <f>IF(K279&lt;=0,0,MIN(K279+M279,IF(G5="InterestOnly",M279,IF(G5="FixedAmount",IF($A279&lt;=E5,H5,I5),IF(OR($A279=1,$A279=E5+1),PMT(L279/DayCount,MAX(TermMonths-$A279+1,1),-K279),IF(N278=0,PMT(L279/DayCount,MAX(TermMonths-$A279+1,1),-K279),N278))))))</f>
        <v/>
      </c>
      <c r="O279" s="32">
        <f>IF(OR(K279&lt;=0,$A279&lt;&gt;J5,J5=0),0,MIN(MAX(0,K5-L5*K279),MAX(0,K279-(N279-M279))))</f>
        <v/>
      </c>
      <c r="P279" s="32">
        <f>IF(K279&lt;=0,0,MIN(K279,(N279-M279)+O279))</f>
        <v/>
      </c>
      <c r="Q279" s="32">
        <f>IF(K279&lt;=0,0,MAX(0,K279-P279))</f>
        <v/>
      </c>
      <c r="R279" s="32">
        <f>IF(OR($A279&gt;TermMonths,C6&lt;&gt;"Y"),0,X278)</f>
        <v/>
      </c>
      <c r="S279" s="31">
        <f>IF(R279&lt;=0,0,IF($A279&lt;=E6,D6,F6))</f>
        <v/>
      </c>
      <c r="T279" s="32">
        <f>IF(R279&lt;=0,0,R279*S279/DayCount)</f>
        <v/>
      </c>
      <c r="U279" s="32">
        <f>IF(R279&lt;=0,0,MIN(R279+T279,IF(G6="InterestOnly",T279,IF(G6="FixedAmount",IF($A279&lt;=E6,H6,I6),IF(OR($A279=1,$A279=E6+1),PMT(S279/DayCount,MAX(TermMonths-$A279+1,1),-R279),IF(U278=0,PMT(S279/DayCount,MAX(TermMonths-$A279+1,1),-R279),U278))))))</f>
        <v/>
      </c>
      <c r="V279" s="32">
        <f>IF(OR(R279&lt;=0,$A279&lt;&gt;J6,J6=0),0,MIN(MAX(0,K6-L6*R279),MAX(0,R279-(U279-T279))))</f>
        <v/>
      </c>
      <c r="W279" s="32">
        <f>IF(R279&lt;=0,0,MIN(R279,(U279-T279)+V279))</f>
        <v/>
      </c>
      <c r="X279" s="32">
        <f>IF(R279&lt;=0,0,MAX(0,R279-W279))</f>
        <v/>
      </c>
      <c r="Y279" s="32">
        <f>IF(OR($A279&gt;TermMonths,C7&lt;&gt;"Y"),0,AE278)</f>
        <v/>
      </c>
      <c r="Z279" s="31">
        <f>IF(Y279&lt;=0,0,IF($A279&lt;=E7,D7,F7))</f>
        <v/>
      </c>
      <c r="AA279" s="32">
        <f>IF(Y279&lt;=0,0,Y279*Z279/DayCount)</f>
        <v/>
      </c>
      <c r="AB279" s="32">
        <f>IF(Y279&lt;=0,0,MIN(Y279+AA279,IF(G7="InterestOnly",AA279,IF(G7="FixedAmount",IF($A279&lt;=E7,H7,I7),IF(OR($A279=1,$A279=E7+1),PMT(Z279/DayCount,MAX(TermMonths-$A279+1,1),-Y279),IF(AB278=0,PMT(Z279/DayCount,MAX(TermMonths-$A279+1,1),-Y279),AB278))))))</f>
        <v/>
      </c>
      <c r="AC279" s="32">
        <f>IF(OR(Y279&lt;=0,$A279&lt;&gt;J7,J7=0),0,MIN(MAX(0,K7-L7*Y279),MAX(0,Y279-(AB279-AA279))))</f>
        <v/>
      </c>
      <c r="AD279" s="32">
        <f>IF(Y279&lt;=0,0,MIN(Y279,(AB279-AA279)+AC279))</f>
        <v/>
      </c>
      <c r="AE279" s="32">
        <f>IF(Y279&lt;=0,0,MAX(0,Y279-AD279))</f>
        <v/>
      </c>
      <c r="AF279" s="32">
        <f>IF(OR($A279&gt;TermMonths,C8&lt;&gt;"Y"),0,AL278)</f>
        <v/>
      </c>
      <c r="AG279" s="31">
        <f>IF(AF279&lt;=0,0,IF($A279&lt;=E8,D8,F8))</f>
        <v/>
      </c>
      <c r="AH279" s="32">
        <f>IF(AF279&lt;=0,0,AF279*AG279/DayCount)</f>
        <v/>
      </c>
      <c r="AI279" s="32">
        <f>IF(AF279&lt;=0,0,MIN(AF279+AH279,IF(G8="InterestOnly",AH279,IF(G8="FixedAmount",IF($A279&lt;=E8,H8,I8),IF(OR($A279=1,$A279=E8+1),PMT(AG279/DayCount,MAX(TermMonths-$A279+1,1),-AF279),IF(AI278=0,PMT(AG279/DayCount,MAX(TermMonths-$A279+1,1),-AF279),AI278))))))</f>
        <v/>
      </c>
      <c r="AJ279" s="32">
        <f>IF(OR(AF279&lt;=0,$A279&lt;&gt;J8,J8=0),0,MIN(MAX(0,K8-L8*AF279),MAX(0,AF279-(AI279-AH279))))</f>
        <v/>
      </c>
      <c r="AK279" s="32">
        <f>IF(AF279&lt;=0,0,MIN(AF279,(AI279-AH279)+AJ279))</f>
        <v/>
      </c>
      <c r="AL279" s="32">
        <f>IF(AF279&lt;=0,0,MAX(0,AF279-AK279))</f>
        <v/>
      </c>
      <c r="AM279" s="32">
        <f>IF(OR($A279&gt;TermMonths,C9&lt;&gt;"Y"),0,AS278)</f>
        <v/>
      </c>
      <c r="AN279" s="31">
        <f>IF(AM279&lt;=0,0,IF($A279&lt;=E9,D9,F9))</f>
        <v/>
      </c>
      <c r="AO279" s="32">
        <f>IF(AM279&lt;=0,0,AM279*AN279/DayCount)</f>
        <v/>
      </c>
      <c r="AP279" s="32">
        <f>IF(AM279&lt;=0,0,MIN(AM279+AO279,IF(G9="InterestOnly",AO279,IF(G9="FixedAmount",IF($A279&lt;=E9,H9,I9),IF(OR($A279=1,$A279=E9+1),PMT(AN279/DayCount,MAX(TermMonths-$A279+1,1),-AM279),IF(AP278=0,PMT(AN279/DayCount,MAX(TermMonths-$A279+1,1),-AM279),AP278))))))</f>
        <v/>
      </c>
      <c r="AQ279" s="32">
        <f>IF(OR(AM279&lt;=0,$A279&lt;&gt;J9,J9=0),0,MIN(MAX(0,K9-L9*AM279),MAX(0,AM279-(AP279-AO279))))</f>
        <v/>
      </c>
      <c r="AR279" s="32">
        <f>IF(AM279&lt;=0,0,MIN(AM279,(AP279-AO279)+AQ279))</f>
        <v/>
      </c>
      <c r="AS279" s="32">
        <f>IF(AM279&lt;=0,0,MAX(0,AM279-AR279))</f>
        <v/>
      </c>
    </row>
    <row r="280">
      <c r="A280" s="33" t="n">
        <v>267</v>
      </c>
      <c r="B280" s="34">
        <f>IF(A280&gt;TermMonths,"",EDATE(StartDate,A280-1))</f>
        <v/>
      </c>
      <c r="C280" s="33">
        <f>IF(B280="","",YEAR(B280))</f>
        <v/>
      </c>
      <c r="D280" s="32">
        <f>IF(OR($A280&gt;TermMonths,C4&lt;&gt;"Y"),0,J279)</f>
        <v/>
      </c>
      <c r="E280" s="31">
        <f>IF(D280&lt;=0,0,IF($A280&lt;=E4,D4,F4))</f>
        <v/>
      </c>
      <c r="F280" s="32">
        <f>IF(D280&lt;=0,0,D280*E280/DayCount)</f>
        <v/>
      </c>
      <c r="G280" s="32">
        <f>IF(D280&lt;=0,0,MIN(D280+F280,IF(G4="InterestOnly",F280,IF(G4="FixedAmount",IF($A280&lt;=E4,H4,I4),IF(OR($A280=1,$A280=E4+1),PMT(E280/DayCount,MAX(TermMonths-$A280+1,1),-D280),IF(G279=0,PMT(E280/DayCount,MAX(TermMonths-$A280+1,1),-D280),G279))))))</f>
        <v/>
      </c>
      <c r="H280" s="32">
        <f>IF(OR(D280&lt;=0,$A280&lt;&gt;J4,J4=0),0,MIN(MAX(0,K4-L4*D280),MAX(0,D280-(G280-F280))))</f>
        <v/>
      </c>
      <c r="I280" s="32">
        <f>IF(D280&lt;=0,0,MIN(D280,(G280-F280)+H280))</f>
        <v/>
      </c>
      <c r="J280" s="32">
        <f>IF(D280&lt;=0,0,MAX(0,D280-I280))</f>
        <v/>
      </c>
      <c r="K280" s="32">
        <f>IF(OR($A280&gt;TermMonths,C5&lt;&gt;"Y"),0,Q279)</f>
        <v/>
      </c>
      <c r="L280" s="31">
        <f>IF(K280&lt;=0,0,IF($A280&lt;=E5,D5,F5))</f>
        <v/>
      </c>
      <c r="M280" s="32">
        <f>IF(K280&lt;=0,0,K280*L280/DayCount)</f>
        <v/>
      </c>
      <c r="N280" s="32">
        <f>IF(K280&lt;=0,0,MIN(K280+M280,IF(G5="InterestOnly",M280,IF(G5="FixedAmount",IF($A280&lt;=E5,H5,I5),IF(OR($A280=1,$A280=E5+1),PMT(L280/DayCount,MAX(TermMonths-$A280+1,1),-K280),IF(N279=0,PMT(L280/DayCount,MAX(TermMonths-$A280+1,1),-K280),N279))))))</f>
        <v/>
      </c>
      <c r="O280" s="32">
        <f>IF(OR(K280&lt;=0,$A280&lt;&gt;J5,J5=0),0,MIN(MAX(0,K5-L5*K280),MAX(0,K280-(N280-M280))))</f>
        <v/>
      </c>
      <c r="P280" s="32">
        <f>IF(K280&lt;=0,0,MIN(K280,(N280-M280)+O280))</f>
        <v/>
      </c>
      <c r="Q280" s="32">
        <f>IF(K280&lt;=0,0,MAX(0,K280-P280))</f>
        <v/>
      </c>
      <c r="R280" s="32">
        <f>IF(OR($A280&gt;TermMonths,C6&lt;&gt;"Y"),0,X279)</f>
        <v/>
      </c>
      <c r="S280" s="31">
        <f>IF(R280&lt;=0,0,IF($A280&lt;=E6,D6,F6))</f>
        <v/>
      </c>
      <c r="T280" s="32">
        <f>IF(R280&lt;=0,0,R280*S280/DayCount)</f>
        <v/>
      </c>
      <c r="U280" s="32">
        <f>IF(R280&lt;=0,0,MIN(R280+T280,IF(G6="InterestOnly",T280,IF(G6="FixedAmount",IF($A280&lt;=E6,H6,I6),IF(OR($A280=1,$A280=E6+1),PMT(S280/DayCount,MAX(TermMonths-$A280+1,1),-R280),IF(U279=0,PMT(S280/DayCount,MAX(TermMonths-$A280+1,1),-R280),U279))))))</f>
        <v/>
      </c>
      <c r="V280" s="32">
        <f>IF(OR(R280&lt;=0,$A280&lt;&gt;J6,J6=0),0,MIN(MAX(0,K6-L6*R280),MAX(0,R280-(U280-T280))))</f>
        <v/>
      </c>
      <c r="W280" s="32">
        <f>IF(R280&lt;=0,0,MIN(R280,(U280-T280)+V280))</f>
        <v/>
      </c>
      <c r="X280" s="32">
        <f>IF(R280&lt;=0,0,MAX(0,R280-W280))</f>
        <v/>
      </c>
      <c r="Y280" s="32">
        <f>IF(OR($A280&gt;TermMonths,C7&lt;&gt;"Y"),0,AE279)</f>
        <v/>
      </c>
      <c r="Z280" s="31">
        <f>IF(Y280&lt;=0,0,IF($A280&lt;=E7,D7,F7))</f>
        <v/>
      </c>
      <c r="AA280" s="32">
        <f>IF(Y280&lt;=0,0,Y280*Z280/DayCount)</f>
        <v/>
      </c>
      <c r="AB280" s="32">
        <f>IF(Y280&lt;=0,0,MIN(Y280+AA280,IF(G7="InterestOnly",AA280,IF(G7="FixedAmount",IF($A280&lt;=E7,H7,I7),IF(OR($A280=1,$A280=E7+1),PMT(Z280/DayCount,MAX(TermMonths-$A280+1,1),-Y280),IF(AB279=0,PMT(Z280/DayCount,MAX(TermMonths-$A280+1,1),-Y280),AB279))))))</f>
        <v/>
      </c>
      <c r="AC280" s="32">
        <f>IF(OR(Y280&lt;=0,$A280&lt;&gt;J7,J7=0),0,MIN(MAX(0,K7-L7*Y280),MAX(0,Y280-(AB280-AA280))))</f>
        <v/>
      </c>
      <c r="AD280" s="32">
        <f>IF(Y280&lt;=0,0,MIN(Y280,(AB280-AA280)+AC280))</f>
        <v/>
      </c>
      <c r="AE280" s="32">
        <f>IF(Y280&lt;=0,0,MAX(0,Y280-AD280))</f>
        <v/>
      </c>
      <c r="AF280" s="32">
        <f>IF(OR($A280&gt;TermMonths,C8&lt;&gt;"Y"),0,AL279)</f>
        <v/>
      </c>
      <c r="AG280" s="31">
        <f>IF(AF280&lt;=0,0,IF($A280&lt;=E8,D8,F8))</f>
        <v/>
      </c>
      <c r="AH280" s="32">
        <f>IF(AF280&lt;=0,0,AF280*AG280/DayCount)</f>
        <v/>
      </c>
      <c r="AI280" s="32">
        <f>IF(AF280&lt;=0,0,MIN(AF280+AH280,IF(G8="InterestOnly",AH280,IF(G8="FixedAmount",IF($A280&lt;=E8,H8,I8),IF(OR($A280=1,$A280=E8+1),PMT(AG280/DayCount,MAX(TermMonths-$A280+1,1),-AF280),IF(AI279=0,PMT(AG280/DayCount,MAX(TermMonths-$A280+1,1),-AF280),AI279))))))</f>
        <v/>
      </c>
      <c r="AJ280" s="32">
        <f>IF(OR(AF280&lt;=0,$A280&lt;&gt;J8,J8=0),0,MIN(MAX(0,K8-L8*AF280),MAX(0,AF280-(AI280-AH280))))</f>
        <v/>
      </c>
      <c r="AK280" s="32">
        <f>IF(AF280&lt;=0,0,MIN(AF280,(AI280-AH280)+AJ280))</f>
        <v/>
      </c>
      <c r="AL280" s="32">
        <f>IF(AF280&lt;=0,0,MAX(0,AF280-AK280))</f>
        <v/>
      </c>
      <c r="AM280" s="32">
        <f>IF(OR($A280&gt;TermMonths,C9&lt;&gt;"Y"),0,AS279)</f>
        <v/>
      </c>
      <c r="AN280" s="31">
        <f>IF(AM280&lt;=0,0,IF($A280&lt;=E9,D9,F9))</f>
        <v/>
      </c>
      <c r="AO280" s="32">
        <f>IF(AM280&lt;=0,0,AM280*AN280/DayCount)</f>
        <v/>
      </c>
      <c r="AP280" s="32">
        <f>IF(AM280&lt;=0,0,MIN(AM280+AO280,IF(G9="InterestOnly",AO280,IF(G9="FixedAmount",IF($A280&lt;=E9,H9,I9),IF(OR($A280=1,$A280=E9+1),PMT(AN280/DayCount,MAX(TermMonths-$A280+1,1),-AM280),IF(AP279=0,PMT(AN280/DayCount,MAX(TermMonths-$A280+1,1),-AM280),AP279))))))</f>
        <v/>
      </c>
      <c r="AQ280" s="32">
        <f>IF(OR(AM280&lt;=0,$A280&lt;&gt;J9,J9=0),0,MIN(MAX(0,K9-L9*AM280),MAX(0,AM280-(AP280-AO280))))</f>
        <v/>
      </c>
      <c r="AR280" s="32">
        <f>IF(AM280&lt;=0,0,MIN(AM280,(AP280-AO280)+AQ280))</f>
        <v/>
      </c>
      <c r="AS280" s="32">
        <f>IF(AM280&lt;=0,0,MAX(0,AM280-AR280))</f>
        <v/>
      </c>
    </row>
    <row r="281">
      <c r="A281" s="33" t="n">
        <v>268</v>
      </c>
      <c r="B281" s="34">
        <f>IF(A281&gt;TermMonths,"",EDATE(StartDate,A281-1))</f>
        <v/>
      </c>
      <c r="C281" s="33">
        <f>IF(B281="","",YEAR(B281))</f>
        <v/>
      </c>
      <c r="D281" s="32">
        <f>IF(OR($A281&gt;TermMonths,C4&lt;&gt;"Y"),0,J280)</f>
        <v/>
      </c>
      <c r="E281" s="31">
        <f>IF(D281&lt;=0,0,IF($A281&lt;=E4,D4,F4))</f>
        <v/>
      </c>
      <c r="F281" s="32">
        <f>IF(D281&lt;=0,0,D281*E281/DayCount)</f>
        <v/>
      </c>
      <c r="G281" s="32">
        <f>IF(D281&lt;=0,0,MIN(D281+F281,IF(G4="InterestOnly",F281,IF(G4="FixedAmount",IF($A281&lt;=E4,H4,I4),IF(OR($A281=1,$A281=E4+1),PMT(E281/DayCount,MAX(TermMonths-$A281+1,1),-D281),IF(G280=0,PMT(E281/DayCount,MAX(TermMonths-$A281+1,1),-D281),G280))))))</f>
        <v/>
      </c>
      <c r="H281" s="32">
        <f>IF(OR(D281&lt;=0,$A281&lt;&gt;J4,J4=0),0,MIN(MAX(0,K4-L4*D281),MAX(0,D281-(G281-F281))))</f>
        <v/>
      </c>
      <c r="I281" s="32">
        <f>IF(D281&lt;=0,0,MIN(D281,(G281-F281)+H281))</f>
        <v/>
      </c>
      <c r="J281" s="32">
        <f>IF(D281&lt;=0,0,MAX(0,D281-I281))</f>
        <v/>
      </c>
      <c r="K281" s="32">
        <f>IF(OR($A281&gt;TermMonths,C5&lt;&gt;"Y"),0,Q280)</f>
        <v/>
      </c>
      <c r="L281" s="31">
        <f>IF(K281&lt;=0,0,IF($A281&lt;=E5,D5,F5))</f>
        <v/>
      </c>
      <c r="M281" s="32">
        <f>IF(K281&lt;=0,0,K281*L281/DayCount)</f>
        <v/>
      </c>
      <c r="N281" s="32">
        <f>IF(K281&lt;=0,0,MIN(K281+M281,IF(G5="InterestOnly",M281,IF(G5="FixedAmount",IF($A281&lt;=E5,H5,I5),IF(OR($A281=1,$A281=E5+1),PMT(L281/DayCount,MAX(TermMonths-$A281+1,1),-K281),IF(N280=0,PMT(L281/DayCount,MAX(TermMonths-$A281+1,1),-K281),N280))))))</f>
        <v/>
      </c>
      <c r="O281" s="32">
        <f>IF(OR(K281&lt;=0,$A281&lt;&gt;J5,J5=0),0,MIN(MAX(0,K5-L5*K281),MAX(0,K281-(N281-M281))))</f>
        <v/>
      </c>
      <c r="P281" s="32">
        <f>IF(K281&lt;=0,0,MIN(K281,(N281-M281)+O281))</f>
        <v/>
      </c>
      <c r="Q281" s="32">
        <f>IF(K281&lt;=0,0,MAX(0,K281-P281))</f>
        <v/>
      </c>
      <c r="R281" s="32">
        <f>IF(OR($A281&gt;TermMonths,C6&lt;&gt;"Y"),0,X280)</f>
        <v/>
      </c>
      <c r="S281" s="31">
        <f>IF(R281&lt;=0,0,IF($A281&lt;=E6,D6,F6))</f>
        <v/>
      </c>
      <c r="T281" s="32">
        <f>IF(R281&lt;=0,0,R281*S281/DayCount)</f>
        <v/>
      </c>
      <c r="U281" s="32">
        <f>IF(R281&lt;=0,0,MIN(R281+T281,IF(G6="InterestOnly",T281,IF(G6="FixedAmount",IF($A281&lt;=E6,H6,I6),IF(OR($A281=1,$A281=E6+1),PMT(S281/DayCount,MAX(TermMonths-$A281+1,1),-R281),IF(U280=0,PMT(S281/DayCount,MAX(TermMonths-$A281+1,1),-R281),U280))))))</f>
        <v/>
      </c>
      <c r="V281" s="32">
        <f>IF(OR(R281&lt;=0,$A281&lt;&gt;J6,J6=0),0,MIN(MAX(0,K6-L6*R281),MAX(0,R281-(U281-T281))))</f>
        <v/>
      </c>
      <c r="W281" s="32">
        <f>IF(R281&lt;=0,0,MIN(R281,(U281-T281)+V281))</f>
        <v/>
      </c>
      <c r="X281" s="32">
        <f>IF(R281&lt;=0,0,MAX(0,R281-W281))</f>
        <v/>
      </c>
      <c r="Y281" s="32">
        <f>IF(OR($A281&gt;TermMonths,C7&lt;&gt;"Y"),0,AE280)</f>
        <v/>
      </c>
      <c r="Z281" s="31">
        <f>IF(Y281&lt;=0,0,IF($A281&lt;=E7,D7,F7))</f>
        <v/>
      </c>
      <c r="AA281" s="32">
        <f>IF(Y281&lt;=0,0,Y281*Z281/DayCount)</f>
        <v/>
      </c>
      <c r="AB281" s="32">
        <f>IF(Y281&lt;=0,0,MIN(Y281+AA281,IF(G7="InterestOnly",AA281,IF(G7="FixedAmount",IF($A281&lt;=E7,H7,I7),IF(OR($A281=1,$A281=E7+1),PMT(Z281/DayCount,MAX(TermMonths-$A281+1,1),-Y281),IF(AB280=0,PMT(Z281/DayCount,MAX(TermMonths-$A281+1,1),-Y281),AB280))))))</f>
        <v/>
      </c>
      <c r="AC281" s="32">
        <f>IF(OR(Y281&lt;=0,$A281&lt;&gt;J7,J7=0),0,MIN(MAX(0,K7-L7*Y281),MAX(0,Y281-(AB281-AA281))))</f>
        <v/>
      </c>
      <c r="AD281" s="32">
        <f>IF(Y281&lt;=0,0,MIN(Y281,(AB281-AA281)+AC281))</f>
        <v/>
      </c>
      <c r="AE281" s="32">
        <f>IF(Y281&lt;=0,0,MAX(0,Y281-AD281))</f>
        <v/>
      </c>
      <c r="AF281" s="32">
        <f>IF(OR($A281&gt;TermMonths,C8&lt;&gt;"Y"),0,AL280)</f>
        <v/>
      </c>
      <c r="AG281" s="31">
        <f>IF(AF281&lt;=0,0,IF($A281&lt;=E8,D8,F8))</f>
        <v/>
      </c>
      <c r="AH281" s="32">
        <f>IF(AF281&lt;=0,0,AF281*AG281/DayCount)</f>
        <v/>
      </c>
      <c r="AI281" s="32">
        <f>IF(AF281&lt;=0,0,MIN(AF281+AH281,IF(G8="InterestOnly",AH281,IF(G8="FixedAmount",IF($A281&lt;=E8,H8,I8),IF(OR($A281=1,$A281=E8+1),PMT(AG281/DayCount,MAX(TermMonths-$A281+1,1),-AF281),IF(AI280=0,PMT(AG281/DayCount,MAX(TermMonths-$A281+1,1),-AF281),AI280))))))</f>
        <v/>
      </c>
      <c r="AJ281" s="32">
        <f>IF(OR(AF281&lt;=0,$A281&lt;&gt;J8,J8=0),0,MIN(MAX(0,K8-L8*AF281),MAX(0,AF281-(AI281-AH281))))</f>
        <v/>
      </c>
      <c r="AK281" s="32">
        <f>IF(AF281&lt;=0,0,MIN(AF281,(AI281-AH281)+AJ281))</f>
        <v/>
      </c>
      <c r="AL281" s="32">
        <f>IF(AF281&lt;=0,0,MAX(0,AF281-AK281))</f>
        <v/>
      </c>
      <c r="AM281" s="32">
        <f>IF(OR($A281&gt;TermMonths,C9&lt;&gt;"Y"),0,AS280)</f>
        <v/>
      </c>
      <c r="AN281" s="31">
        <f>IF(AM281&lt;=0,0,IF($A281&lt;=E9,D9,F9))</f>
        <v/>
      </c>
      <c r="AO281" s="32">
        <f>IF(AM281&lt;=0,0,AM281*AN281/DayCount)</f>
        <v/>
      </c>
      <c r="AP281" s="32">
        <f>IF(AM281&lt;=0,0,MIN(AM281+AO281,IF(G9="InterestOnly",AO281,IF(G9="FixedAmount",IF($A281&lt;=E9,H9,I9),IF(OR($A281=1,$A281=E9+1),PMT(AN281/DayCount,MAX(TermMonths-$A281+1,1),-AM281),IF(AP280=0,PMT(AN281/DayCount,MAX(TermMonths-$A281+1,1),-AM281),AP280))))))</f>
        <v/>
      </c>
      <c r="AQ281" s="32">
        <f>IF(OR(AM281&lt;=0,$A281&lt;&gt;J9,J9=0),0,MIN(MAX(0,K9-L9*AM281),MAX(0,AM281-(AP281-AO281))))</f>
        <v/>
      </c>
      <c r="AR281" s="32">
        <f>IF(AM281&lt;=0,0,MIN(AM281,(AP281-AO281)+AQ281))</f>
        <v/>
      </c>
      <c r="AS281" s="32">
        <f>IF(AM281&lt;=0,0,MAX(0,AM281-AR281))</f>
        <v/>
      </c>
    </row>
    <row r="282">
      <c r="A282" s="33" t="n">
        <v>269</v>
      </c>
      <c r="B282" s="34">
        <f>IF(A282&gt;TermMonths,"",EDATE(StartDate,A282-1))</f>
        <v/>
      </c>
      <c r="C282" s="33">
        <f>IF(B282="","",YEAR(B282))</f>
        <v/>
      </c>
      <c r="D282" s="32">
        <f>IF(OR($A282&gt;TermMonths,C4&lt;&gt;"Y"),0,J281)</f>
        <v/>
      </c>
      <c r="E282" s="31">
        <f>IF(D282&lt;=0,0,IF($A282&lt;=E4,D4,F4))</f>
        <v/>
      </c>
      <c r="F282" s="32">
        <f>IF(D282&lt;=0,0,D282*E282/DayCount)</f>
        <v/>
      </c>
      <c r="G282" s="32">
        <f>IF(D282&lt;=0,0,MIN(D282+F282,IF(G4="InterestOnly",F282,IF(G4="FixedAmount",IF($A282&lt;=E4,H4,I4),IF(OR($A282=1,$A282=E4+1),PMT(E282/DayCount,MAX(TermMonths-$A282+1,1),-D282),IF(G281=0,PMT(E282/DayCount,MAX(TermMonths-$A282+1,1),-D282),G281))))))</f>
        <v/>
      </c>
      <c r="H282" s="32">
        <f>IF(OR(D282&lt;=0,$A282&lt;&gt;J4,J4=0),0,MIN(MAX(0,K4-L4*D282),MAX(0,D282-(G282-F282))))</f>
        <v/>
      </c>
      <c r="I282" s="32">
        <f>IF(D282&lt;=0,0,MIN(D282,(G282-F282)+H282))</f>
        <v/>
      </c>
      <c r="J282" s="32">
        <f>IF(D282&lt;=0,0,MAX(0,D282-I282))</f>
        <v/>
      </c>
      <c r="K282" s="32">
        <f>IF(OR($A282&gt;TermMonths,C5&lt;&gt;"Y"),0,Q281)</f>
        <v/>
      </c>
      <c r="L282" s="31">
        <f>IF(K282&lt;=0,0,IF($A282&lt;=E5,D5,F5))</f>
        <v/>
      </c>
      <c r="M282" s="32">
        <f>IF(K282&lt;=0,0,K282*L282/DayCount)</f>
        <v/>
      </c>
      <c r="N282" s="32">
        <f>IF(K282&lt;=0,0,MIN(K282+M282,IF(G5="InterestOnly",M282,IF(G5="FixedAmount",IF($A282&lt;=E5,H5,I5),IF(OR($A282=1,$A282=E5+1),PMT(L282/DayCount,MAX(TermMonths-$A282+1,1),-K282),IF(N281=0,PMT(L282/DayCount,MAX(TermMonths-$A282+1,1),-K282),N281))))))</f>
        <v/>
      </c>
      <c r="O282" s="32">
        <f>IF(OR(K282&lt;=0,$A282&lt;&gt;J5,J5=0),0,MIN(MAX(0,K5-L5*K282),MAX(0,K282-(N282-M282))))</f>
        <v/>
      </c>
      <c r="P282" s="32">
        <f>IF(K282&lt;=0,0,MIN(K282,(N282-M282)+O282))</f>
        <v/>
      </c>
      <c r="Q282" s="32">
        <f>IF(K282&lt;=0,0,MAX(0,K282-P282))</f>
        <v/>
      </c>
      <c r="R282" s="32">
        <f>IF(OR($A282&gt;TermMonths,C6&lt;&gt;"Y"),0,X281)</f>
        <v/>
      </c>
      <c r="S282" s="31">
        <f>IF(R282&lt;=0,0,IF($A282&lt;=E6,D6,F6))</f>
        <v/>
      </c>
      <c r="T282" s="32">
        <f>IF(R282&lt;=0,0,R282*S282/DayCount)</f>
        <v/>
      </c>
      <c r="U282" s="32">
        <f>IF(R282&lt;=0,0,MIN(R282+T282,IF(G6="InterestOnly",T282,IF(G6="FixedAmount",IF($A282&lt;=E6,H6,I6),IF(OR($A282=1,$A282=E6+1),PMT(S282/DayCount,MAX(TermMonths-$A282+1,1),-R282),IF(U281=0,PMT(S282/DayCount,MAX(TermMonths-$A282+1,1),-R282),U281))))))</f>
        <v/>
      </c>
      <c r="V282" s="32">
        <f>IF(OR(R282&lt;=0,$A282&lt;&gt;J6,J6=0),0,MIN(MAX(0,K6-L6*R282),MAX(0,R282-(U282-T282))))</f>
        <v/>
      </c>
      <c r="W282" s="32">
        <f>IF(R282&lt;=0,0,MIN(R282,(U282-T282)+V282))</f>
        <v/>
      </c>
      <c r="X282" s="32">
        <f>IF(R282&lt;=0,0,MAX(0,R282-W282))</f>
        <v/>
      </c>
      <c r="Y282" s="32">
        <f>IF(OR($A282&gt;TermMonths,C7&lt;&gt;"Y"),0,AE281)</f>
        <v/>
      </c>
      <c r="Z282" s="31">
        <f>IF(Y282&lt;=0,0,IF($A282&lt;=E7,D7,F7))</f>
        <v/>
      </c>
      <c r="AA282" s="32">
        <f>IF(Y282&lt;=0,0,Y282*Z282/DayCount)</f>
        <v/>
      </c>
      <c r="AB282" s="32">
        <f>IF(Y282&lt;=0,0,MIN(Y282+AA282,IF(G7="InterestOnly",AA282,IF(G7="FixedAmount",IF($A282&lt;=E7,H7,I7),IF(OR($A282=1,$A282=E7+1),PMT(Z282/DayCount,MAX(TermMonths-$A282+1,1),-Y282),IF(AB281=0,PMT(Z282/DayCount,MAX(TermMonths-$A282+1,1),-Y282),AB281))))))</f>
        <v/>
      </c>
      <c r="AC282" s="32">
        <f>IF(OR(Y282&lt;=0,$A282&lt;&gt;J7,J7=0),0,MIN(MAX(0,K7-L7*Y282),MAX(0,Y282-(AB282-AA282))))</f>
        <v/>
      </c>
      <c r="AD282" s="32">
        <f>IF(Y282&lt;=0,0,MIN(Y282,(AB282-AA282)+AC282))</f>
        <v/>
      </c>
      <c r="AE282" s="32">
        <f>IF(Y282&lt;=0,0,MAX(0,Y282-AD282))</f>
        <v/>
      </c>
      <c r="AF282" s="32">
        <f>IF(OR($A282&gt;TermMonths,C8&lt;&gt;"Y"),0,AL281)</f>
        <v/>
      </c>
      <c r="AG282" s="31">
        <f>IF(AF282&lt;=0,0,IF($A282&lt;=E8,D8,F8))</f>
        <v/>
      </c>
      <c r="AH282" s="32">
        <f>IF(AF282&lt;=0,0,AF282*AG282/DayCount)</f>
        <v/>
      </c>
      <c r="AI282" s="32">
        <f>IF(AF282&lt;=0,0,MIN(AF282+AH282,IF(G8="InterestOnly",AH282,IF(G8="FixedAmount",IF($A282&lt;=E8,H8,I8),IF(OR($A282=1,$A282=E8+1),PMT(AG282/DayCount,MAX(TermMonths-$A282+1,1),-AF282),IF(AI281=0,PMT(AG282/DayCount,MAX(TermMonths-$A282+1,1),-AF282),AI281))))))</f>
        <v/>
      </c>
      <c r="AJ282" s="32">
        <f>IF(OR(AF282&lt;=0,$A282&lt;&gt;J8,J8=0),0,MIN(MAX(0,K8-L8*AF282),MAX(0,AF282-(AI282-AH282))))</f>
        <v/>
      </c>
      <c r="AK282" s="32">
        <f>IF(AF282&lt;=0,0,MIN(AF282,(AI282-AH282)+AJ282))</f>
        <v/>
      </c>
      <c r="AL282" s="32">
        <f>IF(AF282&lt;=0,0,MAX(0,AF282-AK282))</f>
        <v/>
      </c>
      <c r="AM282" s="32">
        <f>IF(OR($A282&gt;TermMonths,C9&lt;&gt;"Y"),0,AS281)</f>
        <v/>
      </c>
      <c r="AN282" s="31">
        <f>IF(AM282&lt;=0,0,IF($A282&lt;=E9,D9,F9))</f>
        <v/>
      </c>
      <c r="AO282" s="32">
        <f>IF(AM282&lt;=0,0,AM282*AN282/DayCount)</f>
        <v/>
      </c>
      <c r="AP282" s="32">
        <f>IF(AM282&lt;=0,0,MIN(AM282+AO282,IF(G9="InterestOnly",AO282,IF(G9="FixedAmount",IF($A282&lt;=E9,H9,I9),IF(OR($A282=1,$A282=E9+1),PMT(AN282/DayCount,MAX(TermMonths-$A282+1,1),-AM282),IF(AP281=0,PMT(AN282/DayCount,MAX(TermMonths-$A282+1,1),-AM282),AP281))))))</f>
        <v/>
      </c>
      <c r="AQ282" s="32">
        <f>IF(OR(AM282&lt;=0,$A282&lt;&gt;J9,J9=0),0,MIN(MAX(0,K9-L9*AM282),MAX(0,AM282-(AP282-AO282))))</f>
        <v/>
      </c>
      <c r="AR282" s="32">
        <f>IF(AM282&lt;=0,0,MIN(AM282,(AP282-AO282)+AQ282))</f>
        <v/>
      </c>
      <c r="AS282" s="32">
        <f>IF(AM282&lt;=0,0,MAX(0,AM282-AR282))</f>
        <v/>
      </c>
    </row>
    <row r="283">
      <c r="A283" s="33" t="n">
        <v>270</v>
      </c>
      <c r="B283" s="34">
        <f>IF(A283&gt;TermMonths,"",EDATE(StartDate,A283-1))</f>
        <v/>
      </c>
      <c r="C283" s="33">
        <f>IF(B283="","",YEAR(B283))</f>
        <v/>
      </c>
      <c r="D283" s="32">
        <f>IF(OR($A283&gt;TermMonths,C4&lt;&gt;"Y"),0,J282)</f>
        <v/>
      </c>
      <c r="E283" s="31">
        <f>IF(D283&lt;=0,0,IF($A283&lt;=E4,D4,F4))</f>
        <v/>
      </c>
      <c r="F283" s="32">
        <f>IF(D283&lt;=0,0,D283*E283/DayCount)</f>
        <v/>
      </c>
      <c r="G283" s="32">
        <f>IF(D283&lt;=0,0,MIN(D283+F283,IF(G4="InterestOnly",F283,IF(G4="FixedAmount",IF($A283&lt;=E4,H4,I4),IF(OR($A283=1,$A283=E4+1),PMT(E283/DayCount,MAX(TermMonths-$A283+1,1),-D283),IF(G282=0,PMT(E283/DayCount,MAX(TermMonths-$A283+1,1),-D283),G282))))))</f>
        <v/>
      </c>
      <c r="H283" s="32">
        <f>IF(OR(D283&lt;=0,$A283&lt;&gt;J4,J4=0),0,MIN(MAX(0,K4-L4*D283),MAX(0,D283-(G283-F283))))</f>
        <v/>
      </c>
      <c r="I283" s="32">
        <f>IF(D283&lt;=0,0,MIN(D283,(G283-F283)+H283))</f>
        <v/>
      </c>
      <c r="J283" s="32">
        <f>IF(D283&lt;=0,0,MAX(0,D283-I283))</f>
        <v/>
      </c>
      <c r="K283" s="32">
        <f>IF(OR($A283&gt;TermMonths,C5&lt;&gt;"Y"),0,Q282)</f>
        <v/>
      </c>
      <c r="L283" s="31">
        <f>IF(K283&lt;=0,0,IF($A283&lt;=E5,D5,F5))</f>
        <v/>
      </c>
      <c r="M283" s="32">
        <f>IF(K283&lt;=0,0,K283*L283/DayCount)</f>
        <v/>
      </c>
      <c r="N283" s="32">
        <f>IF(K283&lt;=0,0,MIN(K283+M283,IF(G5="InterestOnly",M283,IF(G5="FixedAmount",IF($A283&lt;=E5,H5,I5),IF(OR($A283=1,$A283=E5+1),PMT(L283/DayCount,MAX(TermMonths-$A283+1,1),-K283),IF(N282=0,PMT(L283/DayCount,MAX(TermMonths-$A283+1,1),-K283),N282))))))</f>
        <v/>
      </c>
      <c r="O283" s="32">
        <f>IF(OR(K283&lt;=0,$A283&lt;&gt;J5,J5=0),0,MIN(MAX(0,K5-L5*K283),MAX(0,K283-(N283-M283))))</f>
        <v/>
      </c>
      <c r="P283" s="32">
        <f>IF(K283&lt;=0,0,MIN(K283,(N283-M283)+O283))</f>
        <v/>
      </c>
      <c r="Q283" s="32">
        <f>IF(K283&lt;=0,0,MAX(0,K283-P283))</f>
        <v/>
      </c>
      <c r="R283" s="32">
        <f>IF(OR($A283&gt;TermMonths,C6&lt;&gt;"Y"),0,X282)</f>
        <v/>
      </c>
      <c r="S283" s="31">
        <f>IF(R283&lt;=0,0,IF($A283&lt;=E6,D6,F6))</f>
        <v/>
      </c>
      <c r="T283" s="32">
        <f>IF(R283&lt;=0,0,R283*S283/DayCount)</f>
        <v/>
      </c>
      <c r="U283" s="32">
        <f>IF(R283&lt;=0,0,MIN(R283+T283,IF(G6="InterestOnly",T283,IF(G6="FixedAmount",IF($A283&lt;=E6,H6,I6),IF(OR($A283=1,$A283=E6+1),PMT(S283/DayCount,MAX(TermMonths-$A283+1,1),-R283),IF(U282=0,PMT(S283/DayCount,MAX(TermMonths-$A283+1,1),-R283),U282))))))</f>
        <v/>
      </c>
      <c r="V283" s="32">
        <f>IF(OR(R283&lt;=0,$A283&lt;&gt;J6,J6=0),0,MIN(MAX(0,K6-L6*R283),MAX(0,R283-(U283-T283))))</f>
        <v/>
      </c>
      <c r="W283" s="32">
        <f>IF(R283&lt;=0,0,MIN(R283,(U283-T283)+V283))</f>
        <v/>
      </c>
      <c r="X283" s="32">
        <f>IF(R283&lt;=0,0,MAX(0,R283-W283))</f>
        <v/>
      </c>
      <c r="Y283" s="32">
        <f>IF(OR($A283&gt;TermMonths,C7&lt;&gt;"Y"),0,AE282)</f>
        <v/>
      </c>
      <c r="Z283" s="31">
        <f>IF(Y283&lt;=0,0,IF($A283&lt;=E7,D7,F7))</f>
        <v/>
      </c>
      <c r="AA283" s="32">
        <f>IF(Y283&lt;=0,0,Y283*Z283/DayCount)</f>
        <v/>
      </c>
      <c r="AB283" s="32">
        <f>IF(Y283&lt;=0,0,MIN(Y283+AA283,IF(G7="InterestOnly",AA283,IF(G7="FixedAmount",IF($A283&lt;=E7,H7,I7),IF(OR($A283=1,$A283=E7+1),PMT(Z283/DayCount,MAX(TermMonths-$A283+1,1),-Y283),IF(AB282=0,PMT(Z283/DayCount,MAX(TermMonths-$A283+1,1),-Y283),AB282))))))</f>
        <v/>
      </c>
      <c r="AC283" s="32">
        <f>IF(OR(Y283&lt;=0,$A283&lt;&gt;J7,J7=0),0,MIN(MAX(0,K7-L7*Y283),MAX(0,Y283-(AB283-AA283))))</f>
        <v/>
      </c>
      <c r="AD283" s="32">
        <f>IF(Y283&lt;=0,0,MIN(Y283,(AB283-AA283)+AC283))</f>
        <v/>
      </c>
      <c r="AE283" s="32">
        <f>IF(Y283&lt;=0,0,MAX(0,Y283-AD283))</f>
        <v/>
      </c>
      <c r="AF283" s="32">
        <f>IF(OR($A283&gt;TermMonths,C8&lt;&gt;"Y"),0,AL282)</f>
        <v/>
      </c>
      <c r="AG283" s="31">
        <f>IF(AF283&lt;=0,0,IF($A283&lt;=E8,D8,F8))</f>
        <v/>
      </c>
      <c r="AH283" s="32">
        <f>IF(AF283&lt;=0,0,AF283*AG283/DayCount)</f>
        <v/>
      </c>
      <c r="AI283" s="32">
        <f>IF(AF283&lt;=0,0,MIN(AF283+AH283,IF(G8="InterestOnly",AH283,IF(G8="FixedAmount",IF($A283&lt;=E8,H8,I8),IF(OR($A283=1,$A283=E8+1),PMT(AG283/DayCount,MAX(TermMonths-$A283+1,1),-AF283),IF(AI282=0,PMT(AG283/DayCount,MAX(TermMonths-$A283+1,1),-AF283),AI282))))))</f>
        <v/>
      </c>
      <c r="AJ283" s="32">
        <f>IF(OR(AF283&lt;=0,$A283&lt;&gt;J8,J8=0),0,MIN(MAX(0,K8-L8*AF283),MAX(0,AF283-(AI283-AH283))))</f>
        <v/>
      </c>
      <c r="AK283" s="32">
        <f>IF(AF283&lt;=0,0,MIN(AF283,(AI283-AH283)+AJ283))</f>
        <v/>
      </c>
      <c r="AL283" s="32">
        <f>IF(AF283&lt;=0,0,MAX(0,AF283-AK283))</f>
        <v/>
      </c>
      <c r="AM283" s="32">
        <f>IF(OR($A283&gt;TermMonths,C9&lt;&gt;"Y"),0,AS282)</f>
        <v/>
      </c>
      <c r="AN283" s="31">
        <f>IF(AM283&lt;=0,0,IF($A283&lt;=E9,D9,F9))</f>
        <v/>
      </c>
      <c r="AO283" s="32">
        <f>IF(AM283&lt;=0,0,AM283*AN283/DayCount)</f>
        <v/>
      </c>
      <c r="AP283" s="32">
        <f>IF(AM283&lt;=0,0,MIN(AM283+AO283,IF(G9="InterestOnly",AO283,IF(G9="FixedAmount",IF($A283&lt;=E9,H9,I9),IF(OR($A283=1,$A283=E9+1),PMT(AN283/DayCount,MAX(TermMonths-$A283+1,1),-AM283),IF(AP282=0,PMT(AN283/DayCount,MAX(TermMonths-$A283+1,1),-AM283),AP282))))))</f>
        <v/>
      </c>
      <c r="AQ283" s="32">
        <f>IF(OR(AM283&lt;=0,$A283&lt;&gt;J9,J9=0),0,MIN(MAX(0,K9-L9*AM283),MAX(0,AM283-(AP283-AO283))))</f>
        <v/>
      </c>
      <c r="AR283" s="32">
        <f>IF(AM283&lt;=0,0,MIN(AM283,(AP283-AO283)+AQ283))</f>
        <v/>
      </c>
      <c r="AS283" s="32">
        <f>IF(AM283&lt;=0,0,MAX(0,AM283-AR283))</f>
        <v/>
      </c>
    </row>
    <row r="284">
      <c r="A284" s="33" t="n">
        <v>271</v>
      </c>
      <c r="B284" s="34">
        <f>IF(A284&gt;TermMonths,"",EDATE(StartDate,A284-1))</f>
        <v/>
      </c>
      <c r="C284" s="33">
        <f>IF(B284="","",YEAR(B284))</f>
        <v/>
      </c>
      <c r="D284" s="32">
        <f>IF(OR($A284&gt;TermMonths,C4&lt;&gt;"Y"),0,J283)</f>
        <v/>
      </c>
      <c r="E284" s="31">
        <f>IF(D284&lt;=0,0,IF($A284&lt;=E4,D4,F4))</f>
        <v/>
      </c>
      <c r="F284" s="32">
        <f>IF(D284&lt;=0,0,D284*E284/DayCount)</f>
        <v/>
      </c>
      <c r="G284" s="32">
        <f>IF(D284&lt;=0,0,MIN(D284+F284,IF(G4="InterestOnly",F284,IF(G4="FixedAmount",IF($A284&lt;=E4,H4,I4),IF(OR($A284=1,$A284=E4+1),PMT(E284/DayCount,MAX(TermMonths-$A284+1,1),-D284),IF(G283=0,PMT(E284/DayCount,MAX(TermMonths-$A284+1,1),-D284),G283))))))</f>
        <v/>
      </c>
      <c r="H284" s="32">
        <f>IF(OR(D284&lt;=0,$A284&lt;&gt;J4,J4=0),0,MIN(MAX(0,K4-L4*D284),MAX(0,D284-(G284-F284))))</f>
        <v/>
      </c>
      <c r="I284" s="32">
        <f>IF(D284&lt;=0,0,MIN(D284,(G284-F284)+H284))</f>
        <v/>
      </c>
      <c r="J284" s="32">
        <f>IF(D284&lt;=0,0,MAX(0,D284-I284))</f>
        <v/>
      </c>
      <c r="K284" s="32">
        <f>IF(OR($A284&gt;TermMonths,C5&lt;&gt;"Y"),0,Q283)</f>
        <v/>
      </c>
      <c r="L284" s="31">
        <f>IF(K284&lt;=0,0,IF($A284&lt;=E5,D5,F5))</f>
        <v/>
      </c>
      <c r="M284" s="32">
        <f>IF(K284&lt;=0,0,K284*L284/DayCount)</f>
        <v/>
      </c>
      <c r="N284" s="32">
        <f>IF(K284&lt;=0,0,MIN(K284+M284,IF(G5="InterestOnly",M284,IF(G5="FixedAmount",IF($A284&lt;=E5,H5,I5),IF(OR($A284=1,$A284=E5+1),PMT(L284/DayCount,MAX(TermMonths-$A284+1,1),-K284),IF(N283=0,PMT(L284/DayCount,MAX(TermMonths-$A284+1,1),-K284),N283))))))</f>
        <v/>
      </c>
      <c r="O284" s="32">
        <f>IF(OR(K284&lt;=0,$A284&lt;&gt;J5,J5=0),0,MIN(MAX(0,K5-L5*K284),MAX(0,K284-(N284-M284))))</f>
        <v/>
      </c>
      <c r="P284" s="32">
        <f>IF(K284&lt;=0,0,MIN(K284,(N284-M284)+O284))</f>
        <v/>
      </c>
      <c r="Q284" s="32">
        <f>IF(K284&lt;=0,0,MAX(0,K284-P284))</f>
        <v/>
      </c>
      <c r="R284" s="32">
        <f>IF(OR($A284&gt;TermMonths,C6&lt;&gt;"Y"),0,X283)</f>
        <v/>
      </c>
      <c r="S284" s="31">
        <f>IF(R284&lt;=0,0,IF($A284&lt;=E6,D6,F6))</f>
        <v/>
      </c>
      <c r="T284" s="32">
        <f>IF(R284&lt;=0,0,R284*S284/DayCount)</f>
        <v/>
      </c>
      <c r="U284" s="32">
        <f>IF(R284&lt;=0,0,MIN(R284+T284,IF(G6="InterestOnly",T284,IF(G6="FixedAmount",IF($A284&lt;=E6,H6,I6),IF(OR($A284=1,$A284=E6+1),PMT(S284/DayCount,MAX(TermMonths-$A284+1,1),-R284),IF(U283=0,PMT(S284/DayCount,MAX(TermMonths-$A284+1,1),-R284),U283))))))</f>
        <v/>
      </c>
      <c r="V284" s="32">
        <f>IF(OR(R284&lt;=0,$A284&lt;&gt;J6,J6=0),0,MIN(MAX(0,K6-L6*R284),MAX(0,R284-(U284-T284))))</f>
        <v/>
      </c>
      <c r="W284" s="32">
        <f>IF(R284&lt;=0,0,MIN(R284,(U284-T284)+V284))</f>
        <v/>
      </c>
      <c r="X284" s="32">
        <f>IF(R284&lt;=0,0,MAX(0,R284-W284))</f>
        <v/>
      </c>
      <c r="Y284" s="32">
        <f>IF(OR($A284&gt;TermMonths,C7&lt;&gt;"Y"),0,AE283)</f>
        <v/>
      </c>
      <c r="Z284" s="31">
        <f>IF(Y284&lt;=0,0,IF($A284&lt;=E7,D7,F7))</f>
        <v/>
      </c>
      <c r="AA284" s="32">
        <f>IF(Y284&lt;=0,0,Y284*Z284/DayCount)</f>
        <v/>
      </c>
      <c r="AB284" s="32">
        <f>IF(Y284&lt;=0,0,MIN(Y284+AA284,IF(G7="InterestOnly",AA284,IF(G7="FixedAmount",IF($A284&lt;=E7,H7,I7),IF(OR($A284=1,$A284=E7+1),PMT(Z284/DayCount,MAX(TermMonths-$A284+1,1),-Y284),IF(AB283=0,PMT(Z284/DayCount,MAX(TermMonths-$A284+1,1),-Y284),AB283))))))</f>
        <v/>
      </c>
      <c r="AC284" s="32">
        <f>IF(OR(Y284&lt;=0,$A284&lt;&gt;J7,J7=0),0,MIN(MAX(0,K7-L7*Y284),MAX(0,Y284-(AB284-AA284))))</f>
        <v/>
      </c>
      <c r="AD284" s="32">
        <f>IF(Y284&lt;=0,0,MIN(Y284,(AB284-AA284)+AC284))</f>
        <v/>
      </c>
      <c r="AE284" s="32">
        <f>IF(Y284&lt;=0,0,MAX(0,Y284-AD284))</f>
        <v/>
      </c>
      <c r="AF284" s="32">
        <f>IF(OR($A284&gt;TermMonths,C8&lt;&gt;"Y"),0,AL283)</f>
        <v/>
      </c>
      <c r="AG284" s="31">
        <f>IF(AF284&lt;=0,0,IF($A284&lt;=E8,D8,F8))</f>
        <v/>
      </c>
      <c r="AH284" s="32">
        <f>IF(AF284&lt;=0,0,AF284*AG284/DayCount)</f>
        <v/>
      </c>
      <c r="AI284" s="32">
        <f>IF(AF284&lt;=0,0,MIN(AF284+AH284,IF(G8="InterestOnly",AH284,IF(G8="FixedAmount",IF($A284&lt;=E8,H8,I8),IF(OR($A284=1,$A284=E8+1),PMT(AG284/DayCount,MAX(TermMonths-$A284+1,1),-AF284),IF(AI283=0,PMT(AG284/DayCount,MAX(TermMonths-$A284+1,1),-AF284),AI283))))))</f>
        <v/>
      </c>
      <c r="AJ284" s="32">
        <f>IF(OR(AF284&lt;=0,$A284&lt;&gt;J8,J8=0),0,MIN(MAX(0,K8-L8*AF284),MAX(0,AF284-(AI284-AH284))))</f>
        <v/>
      </c>
      <c r="AK284" s="32">
        <f>IF(AF284&lt;=0,0,MIN(AF284,(AI284-AH284)+AJ284))</f>
        <v/>
      </c>
      <c r="AL284" s="32">
        <f>IF(AF284&lt;=0,0,MAX(0,AF284-AK284))</f>
        <v/>
      </c>
      <c r="AM284" s="32">
        <f>IF(OR($A284&gt;TermMonths,C9&lt;&gt;"Y"),0,AS283)</f>
        <v/>
      </c>
      <c r="AN284" s="31">
        <f>IF(AM284&lt;=0,0,IF($A284&lt;=E9,D9,F9))</f>
        <v/>
      </c>
      <c r="AO284" s="32">
        <f>IF(AM284&lt;=0,0,AM284*AN284/DayCount)</f>
        <v/>
      </c>
      <c r="AP284" s="32">
        <f>IF(AM284&lt;=0,0,MIN(AM284+AO284,IF(G9="InterestOnly",AO284,IF(G9="FixedAmount",IF($A284&lt;=E9,H9,I9),IF(OR($A284=1,$A284=E9+1),PMT(AN284/DayCount,MAX(TermMonths-$A284+1,1),-AM284),IF(AP283=0,PMT(AN284/DayCount,MAX(TermMonths-$A284+1,1),-AM284),AP283))))))</f>
        <v/>
      </c>
      <c r="AQ284" s="32">
        <f>IF(OR(AM284&lt;=0,$A284&lt;&gt;J9,J9=0),0,MIN(MAX(0,K9-L9*AM284),MAX(0,AM284-(AP284-AO284))))</f>
        <v/>
      </c>
      <c r="AR284" s="32">
        <f>IF(AM284&lt;=0,0,MIN(AM284,(AP284-AO284)+AQ284))</f>
        <v/>
      </c>
      <c r="AS284" s="32">
        <f>IF(AM284&lt;=0,0,MAX(0,AM284-AR284))</f>
        <v/>
      </c>
    </row>
    <row r="285">
      <c r="A285" s="33" t="n">
        <v>272</v>
      </c>
      <c r="B285" s="34">
        <f>IF(A285&gt;TermMonths,"",EDATE(StartDate,A285-1))</f>
        <v/>
      </c>
      <c r="C285" s="33">
        <f>IF(B285="","",YEAR(B285))</f>
        <v/>
      </c>
      <c r="D285" s="32">
        <f>IF(OR($A285&gt;TermMonths,C4&lt;&gt;"Y"),0,J284)</f>
        <v/>
      </c>
      <c r="E285" s="31">
        <f>IF(D285&lt;=0,0,IF($A285&lt;=E4,D4,F4))</f>
        <v/>
      </c>
      <c r="F285" s="32">
        <f>IF(D285&lt;=0,0,D285*E285/DayCount)</f>
        <v/>
      </c>
      <c r="G285" s="32">
        <f>IF(D285&lt;=0,0,MIN(D285+F285,IF(G4="InterestOnly",F285,IF(G4="FixedAmount",IF($A285&lt;=E4,H4,I4),IF(OR($A285=1,$A285=E4+1),PMT(E285/DayCount,MAX(TermMonths-$A285+1,1),-D285),IF(G284=0,PMT(E285/DayCount,MAX(TermMonths-$A285+1,1),-D285),G284))))))</f>
        <v/>
      </c>
      <c r="H285" s="32">
        <f>IF(OR(D285&lt;=0,$A285&lt;&gt;J4,J4=0),0,MIN(MAX(0,K4-L4*D285),MAX(0,D285-(G285-F285))))</f>
        <v/>
      </c>
      <c r="I285" s="32">
        <f>IF(D285&lt;=0,0,MIN(D285,(G285-F285)+H285))</f>
        <v/>
      </c>
      <c r="J285" s="32">
        <f>IF(D285&lt;=0,0,MAX(0,D285-I285))</f>
        <v/>
      </c>
      <c r="K285" s="32">
        <f>IF(OR($A285&gt;TermMonths,C5&lt;&gt;"Y"),0,Q284)</f>
        <v/>
      </c>
      <c r="L285" s="31">
        <f>IF(K285&lt;=0,0,IF($A285&lt;=E5,D5,F5))</f>
        <v/>
      </c>
      <c r="M285" s="32">
        <f>IF(K285&lt;=0,0,K285*L285/DayCount)</f>
        <v/>
      </c>
      <c r="N285" s="32">
        <f>IF(K285&lt;=0,0,MIN(K285+M285,IF(G5="InterestOnly",M285,IF(G5="FixedAmount",IF($A285&lt;=E5,H5,I5),IF(OR($A285=1,$A285=E5+1),PMT(L285/DayCount,MAX(TermMonths-$A285+1,1),-K285),IF(N284=0,PMT(L285/DayCount,MAX(TermMonths-$A285+1,1),-K285),N284))))))</f>
        <v/>
      </c>
      <c r="O285" s="32">
        <f>IF(OR(K285&lt;=0,$A285&lt;&gt;J5,J5=0),0,MIN(MAX(0,K5-L5*K285),MAX(0,K285-(N285-M285))))</f>
        <v/>
      </c>
      <c r="P285" s="32">
        <f>IF(K285&lt;=0,0,MIN(K285,(N285-M285)+O285))</f>
        <v/>
      </c>
      <c r="Q285" s="32">
        <f>IF(K285&lt;=0,0,MAX(0,K285-P285))</f>
        <v/>
      </c>
      <c r="R285" s="32">
        <f>IF(OR($A285&gt;TermMonths,C6&lt;&gt;"Y"),0,X284)</f>
        <v/>
      </c>
      <c r="S285" s="31">
        <f>IF(R285&lt;=0,0,IF($A285&lt;=E6,D6,F6))</f>
        <v/>
      </c>
      <c r="T285" s="32">
        <f>IF(R285&lt;=0,0,R285*S285/DayCount)</f>
        <v/>
      </c>
      <c r="U285" s="32">
        <f>IF(R285&lt;=0,0,MIN(R285+T285,IF(G6="InterestOnly",T285,IF(G6="FixedAmount",IF($A285&lt;=E6,H6,I6),IF(OR($A285=1,$A285=E6+1),PMT(S285/DayCount,MAX(TermMonths-$A285+1,1),-R285),IF(U284=0,PMT(S285/DayCount,MAX(TermMonths-$A285+1,1),-R285),U284))))))</f>
        <v/>
      </c>
      <c r="V285" s="32">
        <f>IF(OR(R285&lt;=0,$A285&lt;&gt;J6,J6=0),0,MIN(MAX(0,K6-L6*R285),MAX(0,R285-(U285-T285))))</f>
        <v/>
      </c>
      <c r="W285" s="32">
        <f>IF(R285&lt;=0,0,MIN(R285,(U285-T285)+V285))</f>
        <v/>
      </c>
      <c r="X285" s="32">
        <f>IF(R285&lt;=0,0,MAX(0,R285-W285))</f>
        <v/>
      </c>
      <c r="Y285" s="32">
        <f>IF(OR($A285&gt;TermMonths,C7&lt;&gt;"Y"),0,AE284)</f>
        <v/>
      </c>
      <c r="Z285" s="31">
        <f>IF(Y285&lt;=0,0,IF($A285&lt;=E7,D7,F7))</f>
        <v/>
      </c>
      <c r="AA285" s="32">
        <f>IF(Y285&lt;=0,0,Y285*Z285/DayCount)</f>
        <v/>
      </c>
      <c r="AB285" s="32">
        <f>IF(Y285&lt;=0,0,MIN(Y285+AA285,IF(G7="InterestOnly",AA285,IF(G7="FixedAmount",IF($A285&lt;=E7,H7,I7),IF(OR($A285=1,$A285=E7+1),PMT(Z285/DayCount,MAX(TermMonths-$A285+1,1),-Y285),IF(AB284=0,PMT(Z285/DayCount,MAX(TermMonths-$A285+1,1),-Y285),AB284))))))</f>
        <v/>
      </c>
      <c r="AC285" s="32">
        <f>IF(OR(Y285&lt;=0,$A285&lt;&gt;J7,J7=0),0,MIN(MAX(0,K7-L7*Y285),MAX(0,Y285-(AB285-AA285))))</f>
        <v/>
      </c>
      <c r="AD285" s="32">
        <f>IF(Y285&lt;=0,0,MIN(Y285,(AB285-AA285)+AC285))</f>
        <v/>
      </c>
      <c r="AE285" s="32">
        <f>IF(Y285&lt;=0,0,MAX(0,Y285-AD285))</f>
        <v/>
      </c>
      <c r="AF285" s="32">
        <f>IF(OR($A285&gt;TermMonths,C8&lt;&gt;"Y"),0,AL284)</f>
        <v/>
      </c>
      <c r="AG285" s="31">
        <f>IF(AF285&lt;=0,0,IF($A285&lt;=E8,D8,F8))</f>
        <v/>
      </c>
      <c r="AH285" s="32">
        <f>IF(AF285&lt;=0,0,AF285*AG285/DayCount)</f>
        <v/>
      </c>
      <c r="AI285" s="32">
        <f>IF(AF285&lt;=0,0,MIN(AF285+AH285,IF(G8="InterestOnly",AH285,IF(G8="FixedAmount",IF($A285&lt;=E8,H8,I8),IF(OR($A285=1,$A285=E8+1),PMT(AG285/DayCount,MAX(TermMonths-$A285+1,1),-AF285),IF(AI284=0,PMT(AG285/DayCount,MAX(TermMonths-$A285+1,1),-AF285),AI284))))))</f>
        <v/>
      </c>
      <c r="AJ285" s="32">
        <f>IF(OR(AF285&lt;=0,$A285&lt;&gt;J8,J8=0),0,MIN(MAX(0,K8-L8*AF285),MAX(0,AF285-(AI285-AH285))))</f>
        <v/>
      </c>
      <c r="AK285" s="32">
        <f>IF(AF285&lt;=0,0,MIN(AF285,(AI285-AH285)+AJ285))</f>
        <v/>
      </c>
      <c r="AL285" s="32">
        <f>IF(AF285&lt;=0,0,MAX(0,AF285-AK285))</f>
        <v/>
      </c>
      <c r="AM285" s="32">
        <f>IF(OR($A285&gt;TermMonths,C9&lt;&gt;"Y"),0,AS284)</f>
        <v/>
      </c>
      <c r="AN285" s="31">
        <f>IF(AM285&lt;=0,0,IF($A285&lt;=E9,D9,F9))</f>
        <v/>
      </c>
      <c r="AO285" s="32">
        <f>IF(AM285&lt;=0,0,AM285*AN285/DayCount)</f>
        <v/>
      </c>
      <c r="AP285" s="32">
        <f>IF(AM285&lt;=0,0,MIN(AM285+AO285,IF(G9="InterestOnly",AO285,IF(G9="FixedAmount",IF($A285&lt;=E9,H9,I9),IF(OR($A285=1,$A285=E9+1),PMT(AN285/DayCount,MAX(TermMonths-$A285+1,1),-AM285),IF(AP284=0,PMT(AN285/DayCount,MAX(TermMonths-$A285+1,1),-AM285),AP284))))))</f>
        <v/>
      </c>
      <c r="AQ285" s="32">
        <f>IF(OR(AM285&lt;=0,$A285&lt;&gt;J9,J9=0),0,MIN(MAX(0,K9-L9*AM285),MAX(0,AM285-(AP285-AO285))))</f>
        <v/>
      </c>
      <c r="AR285" s="32">
        <f>IF(AM285&lt;=0,0,MIN(AM285,(AP285-AO285)+AQ285))</f>
        <v/>
      </c>
      <c r="AS285" s="32">
        <f>IF(AM285&lt;=0,0,MAX(0,AM285-AR285))</f>
        <v/>
      </c>
    </row>
    <row r="286">
      <c r="A286" s="33" t="n">
        <v>273</v>
      </c>
      <c r="B286" s="34">
        <f>IF(A286&gt;TermMonths,"",EDATE(StartDate,A286-1))</f>
        <v/>
      </c>
      <c r="C286" s="33">
        <f>IF(B286="","",YEAR(B286))</f>
        <v/>
      </c>
      <c r="D286" s="32">
        <f>IF(OR($A286&gt;TermMonths,C4&lt;&gt;"Y"),0,J285)</f>
        <v/>
      </c>
      <c r="E286" s="31">
        <f>IF(D286&lt;=0,0,IF($A286&lt;=E4,D4,F4))</f>
        <v/>
      </c>
      <c r="F286" s="32">
        <f>IF(D286&lt;=0,0,D286*E286/DayCount)</f>
        <v/>
      </c>
      <c r="G286" s="32">
        <f>IF(D286&lt;=0,0,MIN(D286+F286,IF(G4="InterestOnly",F286,IF(G4="FixedAmount",IF($A286&lt;=E4,H4,I4),IF(OR($A286=1,$A286=E4+1),PMT(E286/DayCount,MAX(TermMonths-$A286+1,1),-D286),IF(G285=0,PMT(E286/DayCount,MAX(TermMonths-$A286+1,1),-D286),G285))))))</f>
        <v/>
      </c>
      <c r="H286" s="32">
        <f>IF(OR(D286&lt;=0,$A286&lt;&gt;J4,J4=0),0,MIN(MAX(0,K4-L4*D286),MAX(0,D286-(G286-F286))))</f>
        <v/>
      </c>
      <c r="I286" s="32">
        <f>IF(D286&lt;=0,0,MIN(D286,(G286-F286)+H286))</f>
        <v/>
      </c>
      <c r="J286" s="32">
        <f>IF(D286&lt;=0,0,MAX(0,D286-I286))</f>
        <v/>
      </c>
      <c r="K286" s="32">
        <f>IF(OR($A286&gt;TermMonths,C5&lt;&gt;"Y"),0,Q285)</f>
        <v/>
      </c>
      <c r="L286" s="31">
        <f>IF(K286&lt;=0,0,IF($A286&lt;=E5,D5,F5))</f>
        <v/>
      </c>
      <c r="M286" s="32">
        <f>IF(K286&lt;=0,0,K286*L286/DayCount)</f>
        <v/>
      </c>
      <c r="N286" s="32">
        <f>IF(K286&lt;=0,0,MIN(K286+M286,IF(G5="InterestOnly",M286,IF(G5="FixedAmount",IF($A286&lt;=E5,H5,I5),IF(OR($A286=1,$A286=E5+1),PMT(L286/DayCount,MAX(TermMonths-$A286+1,1),-K286),IF(N285=0,PMT(L286/DayCount,MAX(TermMonths-$A286+1,1),-K286),N285))))))</f>
        <v/>
      </c>
      <c r="O286" s="32">
        <f>IF(OR(K286&lt;=0,$A286&lt;&gt;J5,J5=0),0,MIN(MAX(0,K5-L5*K286),MAX(0,K286-(N286-M286))))</f>
        <v/>
      </c>
      <c r="P286" s="32">
        <f>IF(K286&lt;=0,0,MIN(K286,(N286-M286)+O286))</f>
        <v/>
      </c>
      <c r="Q286" s="32">
        <f>IF(K286&lt;=0,0,MAX(0,K286-P286))</f>
        <v/>
      </c>
      <c r="R286" s="32">
        <f>IF(OR($A286&gt;TermMonths,C6&lt;&gt;"Y"),0,X285)</f>
        <v/>
      </c>
      <c r="S286" s="31">
        <f>IF(R286&lt;=0,0,IF($A286&lt;=E6,D6,F6))</f>
        <v/>
      </c>
      <c r="T286" s="32">
        <f>IF(R286&lt;=0,0,R286*S286/DayCount)</f>
        <v/>
      </c>
      <c r="U286" s="32">
        <f>IF(R286&lt;=0,0,MIN(R286+T286,IF(G6="InterestOnly",T286,IF(G6="FixedAmount",IF($A286&lt;=E6,H6,I6),IF(OR($A286=1,$A286=E6+1),PMT(S286/DayCount,MAX(TermMonths-$A286+1,1),-R286),IF(U285=0,PMT(S286/DayCount,MAX(TermMonths-$A286+1,1),-R286),U285))))))</f>
        <v/>
      </c>
      <c r="V286" s="32">
        <f>IF(OR(R286&lt;=0,$A286&lt;&gt;J6,J6=0),0,MIN(MAX(0,K6-L6*R286),MAX(0,R286-(U286-T286))))</f>
        <v/>
      </c>
      <c r="W286" s="32">
        <f>IF(R286&lt;=0,0,MIN(R286,(U286-T286)+V286))</f>
        <v/>
      </c>
      <c r="X286" s="32">
        <f>IF(R286&lt;=0,0,MAX(0,R286-W286))</f>
        <v/>
      </c>
      <c r="Y286" s="32">
        <f>IF(OR($A286&gt;TermMonths,C7&lt;&gt;"Y"),0,AE285)</f>
        <v/>
      </c>
      <c r="Z286" s="31">
        <f>IF(Y286&lt;=0,0,IF($A286&lt;=E7,D7,F7))</f>
        <v/>
      </c>
      <c r="AA286" s="32">
        <f>IF(Y286&lt;=0,0,Y286*Z286/DayCount)</f>
        <v/>
      </c>
      <c r="AB286" s="32">
        <f>IF(Y286&lt;=0,0,MIN(Y286+AA286,IF(G7="InterestOnly",AA286,IF(G7="FixedAmount",IF($A286&lt;=E7,H7,I7),IF(OR($A286=1,$A286=E7+1),PMT(Z286/DayCount,MAX(TermMonths-$A286+1,1),-Y286),IF(AB285=0,PMT(Z286/DayCount,MAX(TermMonths-$A286+1,1),-Y286),AB285))))))</f>
        <v/>
      </c>
      <c r="AC286" s="32">
        <f>IF(OR(Y286&lt;=0,$A286&lt;&gt;J7,J7=0),0,MIN(MAX(0,K7-L7*Y286),MAX(0,Y286-(AB286-AA286))))</f>
        <v/>
      </c>
      <c r="AD286" s="32">
        <f>IF(Y286&lt;=0,0,MIN(Y286,(AB286-AA286)+AC286))</f>
        <v/>
      </c>
      <c r="AE286" s="32">
        <f>IF(Y286&lt;=0,0,MAX(0,Y286-AD286))</f>
        <v/>
      </c>
      <c r="AF286" s="32">
        <f>IF(OR($A286&gt;TermMonths,C8&lt;&gt;"Y"),0,AL285)</f>
        <v/>
      </c>
      <c r="AG286" s="31">
        <f>IF(AF286&lt;=0,0,IF($A286&lt;=E8,D8,F8))</f>
        <v/>
      </c>
      <c r="AH286" s="32">
        <f>IF(AF286&lt;=0,0,AF286*AG286/DayCount)</f>
        <v/>
      </c>
      <c r="AI286" s="32">
        <f>IF(AF286&lt;=0,0,MIN(AF286+AH286,IF(G8="InterestOnly",AH286,IF(G8="FixedAmount",IF($A286&lt;=E8,H8,I8),IF(OR($A286=1,$A286=E8+1),PMT(AG286/DayCount,MAX(TermMonths-$A286+1,1),-AF286),IF(AI285=0,PMT(AG286/DayCount,MAX(TermMonths-$A286+1,1),-AF286),AI285))))))</f>
        <v/>
      </c>
      <c r="AJ286" s="32">
        <f>IF(OR(AF286&lt;=0,$A286&lt;&gt;J8,J8=0),0,MIN(MAX(0,K8-L8*AF286),MAX(0,AF286-(AI286-AH286))))</f>
        <v/>
      </c>
      <c r="AK286" s="32">
        <f>IF(AF286&lt;=0,0,MIN(AF286,(AI286-AH286)+AJ286))</f>
        <v/>
      </c>
      <c r="AL286" s="32">
        <f>IF(AF286&lt;=0,0,MAX(0,AF286-AK286))</f>
        <v/>
      </c>
      <c r="AM286" s="32">
        <f>IF(OR($A286&gt;TermMonths,C9&lt;&gt;"Y"),0,AS285)</f>
        <v/>
      </c>
      <c r="AN286" s="31">
        <f>IF(AM286&lt;=0,0,IF($A286&lt;=E9,D9,F9))</f>
        <v/>
      </c>
      <c r="AO286" s="32">
        <f>IF(AM286&lt;=0,0,AM286*AN286/DayCount)</f>
        <v/>
      </c>
      <c r="AP286" s="32">
        <f>IF(AM286&lt;=0,0,MIN(AM286+AO286,IF(G9="InterestOnly",AO286,IF(G9="FixedAmount",IF($A286&lt;=E9,H9,I9),IF(OR($A286=1,$A286=E9+1),PMT(AN286/DayCount,MAX(TermMonths-$A286+1,1),-AM286),IF(AP285=0,PMT(AN286/DayCount,MAX(TermMonths-$A286+1,1),-AM286),AP285))))))</f>
        <v/>
      </c>
      <c r="AQ286" s="32">
        <f>IF(OR(AM286&lt;=0,$A286&lt;&gt;J9,J9=0),0,MIN(MAX(0,K9-L9*AM286),MAX(0,AM286-(AP286-AO286))))</f>
        <v/>
      </c>
      <c r="AR286" s="32">
        <f>IF(AM286&lt;=0,0,MIN(AM286,(AP286-AO286)+AQ286))</f>
        <v/>
      </c>
      <c r="AS286" s="32">
        <f>IF(AM286&lt;=0,0,MAX(0,AM286-AR286))</f>
        <v/>
      </c>
    </row>
    <row r="287">
      <c r="A287" s="33" t="n">
        <v>274</v>
      </c>
      <c r="B287" s="34">
        <f>IF(A287&gt;TermMonths,"",EDATE(StartDate,A287-1))</f>
        <v/>
      </c>
      <c r="C287" s="33">
        <f>IF(B287="","",YEAR(B287))</f>
        <v/>
      </c>
      <c r="D287" s="32">
        <f>IF(OR($A287&gt;TermMonths,C4&lt;&gt;"Y"),0,J286)</f>
        <v/>
      </c>
      <c r="E287" s="31">
        <f>IF(D287&lt;=0,0,IF($A287&lt;=E4,D4,F4))</f>
        <v/>
      </c>
      <c r="F287" s="32">
        <f>IF(D287&lt;=0,0,D287*E287/DayCount)</f>
        <v/>
      </c>
      <c r="G287" s="32">
        <f>IF(D287&lt;=0,0,MIN(D287+F287,IF(G4="InterestOnly",F287,IF(G4="FixedAmount",IF($A287&lt;=E4,H4,I4),IF(OR($A287=1,$A287=E4+1),PMT(E287/DayCount,MAX(TermMonths-$A287+1,1),-D287),IF(G286=0,PMT(E287/DayCount,MAX(TermMonths-$A287+1,1),-D287),G286))))))</f>
        <v/>
      </c>
      <c r="H287" s="32">
        <f>IF(OR(D287&lt;=0,$A287&lt;&gt;J4,J4=0),0,MIN(MAX(0,K4-L4*D287),MAX(0,D287-(G287-F287))))</f>
        <v/>
      </c>
      <c r="I287" s="32">
        <f>IF(D287&lt;=0,0,MIN(D287,(G287-F287)+H287))</f>
        <v/>
      </c>
      <c r="J287" s="32">
        <f>IF(D287&lt;=0,0,MAX(0,D287-I287))</f>
        <v/>
      </c>
      <c r="K287" s="32">
        <f>IF(OR($A287&gt;TermMonths,C5&lt;&gt;"Y"),0,Q286)</f>
        <v/>
      </c>
      <c r="L287" s="31">
        <f>IF(K287&lt;=0,0,IF($A287&lt;=E5,D5,F5))</f>
        <v/>
      </c>
      <c r="M287" s="32">
        <f>IF(K287&lt;=0,0,K287*L287/DayCount)</f>
        <v/>
      </c>
      <c r="N287" s="32">
        <f>IF(K287&lt;=0,0,MIN(K287+M287,IF(G5="InterestOnly",M287,IF(G5="FixedAmount",IF($A287&lt;=E5,H5,I5),IF(OR($A287=1,$A287=E5+1),PMT(L287/DayCount,MAX(TermMonths-$A287+1,1),-K287),IF(N286=0,PMT(L287/DayCount,MAX(TermMonths-$A287+1,1),-K287),N286))))))</f>
        <v/>
      </c>
      <c r="O287" s="32">
        <f>IF(OR(K287&lt;=0,$A287&lt;&gt;J5,J5=0),0,MIN(MAX(0,K5-L5*K287),MAX(0,K287-(N287-M287))))</f>
        <v/>
      </c>
      <c r="P287" s="32">
        <f>IF(K287&lt;=0,0,MIN(K287,(N287-M287)+O287))</f>
        <v/>
      </c>
      <c r="Q287" s="32">
        <f>IF(K287&lt;=0,0,MAX(0,K287-P287))</f>
        <v/>
      </c>
      <c r="R287" s="32">
        <f>IF(OR($A287&gt;TermMonths,C6&lt;&gt;"Y"),0,X286)</f>
        <v/>
      </c>
      <c r="S287" s="31">
        <f>IF(R287&lt;=0,0,IF($A287&lt;=E6,D6,F6))</f>
        <v/>
      </c>
      <c r="T287" s="32">
        <f>IF(R287&lt;=0,0,R287*S287/DayCount)</f>
        <v/>
      </c>
      <c r="U287" s="32">
        <f>IF(R287&lt;=0,0,MIN(R287+T287,IF(G6="InterestOnly",T287,IF(G6="FixedAmount",IF($A287&lt;=E6,H6,I6),IF(OR($A287=1,$A287=E6+1),PMT(S287/DayCount,MAX(TermMonths-$A287+1,1),-R287),IF(U286=0,PMT(S287/DayCount,MAX(TermMonths-$A287+1,1),-R287),U286))))))</f>
        <v/>
      </c>
      <c r="V287" s="32">
        <f>IF(OR(R287&lt;=0,$A287&lt;&gt;J6,J6=0),0,MIN(MAX(0,K6-L6*R287),MAX(0,R287-(U287-T287))))</f>
        <v/>
      </c>
      <c r="W287" s="32">
        <f>IF(R287&lt;=0,0,MIN(R287,(U287-T287)+V287))</f>
        <v/>
      </c>
      <c r="X287" s="32">
        <f>IF(R287&lt;=0,0,MAX(0,R287-W287))</f>
        <v/>
      </c>
      <c r="Y287" s="32">
        <f>IF(OR($A287&gt;TermMonths,C7&lt;&gt;"Y"),0,AE286)</f>
        <v/>
      </c>
      <c r="Z287" s="31">
        <f>IF(Y287&lt;=0,0,IF($A287&lt;=E7,D7,F7))</f>
        <v/>
      </c>
      <c r="AA287" s="32">
        <f>IF(Y287&lt;=0,0,Y287*Z287/DayCount)</f>
        <v/>
      </c>
      <c r="AB287" s="32">
        <f>IF(Y287&lt;=0,0,MIN(Y287+AA287,IF(G7="InterestOnly",AA287,IF(G7="FixedAmount",IF($A287&lt;=E7,H7,I7),IF(OR($A287=1,$A287=E7+1),PMT(Z287/DayCount,MAX(TermMonths-$A287+1,1),-Y287),IF(AB286=0,PMT(Z287/DayCount,MAX(TermMonths-$A287+1,1),-Y287),AB286))))))</f>
        <v/>
      </c>
      <c r="AC287" s="32">
        <f>IF(OR(Y287&lt;=0,$A287&lt;&gt;J7,J7=0),0,MIN(MAX(0,K7-L7*Y287),MAX(0,Y287-(AB287-AA287))))</f>
        <v/>
      </c>
      <c r="AD287" s="32">
        <f>IF(Y287&lt;=0,0,MIN(Y287,(AB287-AA287)+AC287))</f>
        <v/>
      </c>
      <c r="AE287" s="32">
        <f>IF(Y287&lt;=0,0,MAX(0,Y287-AD287))</f>
        <v/>
      </c>
      <c r="AF287" s="32">
        <f>IF(OR($A287&gt;TermMonths,C8&lt;&gt;"Y"),0,AL286)</f>
        <v/>
      </c>
      <c r="AG287" s="31">
        <f>IF(AF287&lt;=0,0,IF($A287&lt;=E8,D8,F8))</f>
        <v/>
      </c>
      <c r="AH287" s="32">
        <f>IF(AF287&lt;=0,0,AF287*AG287/DayCount)</f>
        <v/>
      </c>
      <c r="AI287" s="32">
        <f>IF(AF287&lt;=0,0,MIN(AF287+AH287,IF(G8="InterestOnly",AH287,IF(G8="FixedAmount",IF($A287&lt;=E8,H8,I8),IF(OR($A287=1,$A287=E8+1),PMT(AG287/DayCount,MAX(TermMonths-$A287+1,1),-AF287),IF(AI286=0,PMT(AG287/DayCount,MAX(TermMonths-$A287+1,1),-AF287),AI286))))))</f>
        <v/>
      </c>
      <c r="AJ287" s="32">
        <f>IF(OR(AF287&lt;=0,$A287&lt;&gt;J8,J8=0),0,MIN(MAX(0,K8-L8*AF287),MAX(0,AF287-(AI287-AH287))))</f>
        <v/>
      </c>
      <c r="AK287" s="32">
        <f>IF(AF287&lt;=0,0,MIN(AF287,(AI287-AH287)+AJ287))</f>
        <v/>
      </c>
      <c r="AL287" s="32">
        <f>IF(AF287&lt;=0,0,MAX(0,AF287-AK287))</f>
        <v/>
      </c>
      <c r="AM287" s="32">
        <f>IF(OR($A287&gt;TermMonths,C9&lt;&gt;"Y"),0,AS286)</f>
        <v/>
      </c>
      <c r="AN287" s="31">
        <f>IF(AM287&lt;=0,0,IF($A287&lt;=E9,D9,F9))</f>
        <v/>
      </c>
      <c r="AO287" s="32">
        <f>IF(AM287&lt;=0,0,AM287*AN287/DayCount)</f>
        <v/>
      </c>
      <c r="AP287" s="32">
        <f>IF(AM287&lt;=0,0,MIN(AM287+AO287,IF(G9="InterestOnly",AO287,IF(G9="FixedAmount",IF($A287&lt;=E9,H9,I9),IF(OR($A287=1,$A287=E9+1),PMT(AN287/DayCount,MAX(TermMonths-$A287+1,1),-AM287),IF(AP286=0,PMT(AN287/DayCount,MAX(TermMonths-$A287+1,1),-AM287),AP286))))))</f>
        <v/>
      </c>
      <c r="AQ287" s="32">
        <f>IF(OR(AM287&lt;=0,$A287&lt;&gt;J9,J9=0),0,MIN(MAX(0,K9-L9*AM287),MAX(0,AM287-(AP287-AO287))))</f>
        <v/>
      </c>
      <c r="AR287" s="32">
        <f>IF(AM287&lt;=0,0,MIN(AM287,(AP287-AO287)+AQ287))</f>
        <v/>
      </c>
      <c r="AS287" s="32">
        <f>IF(AM287&lt;=0,0,MAX(0,AM287-AR287))</f>
        <v/>
      </c>
    </row>
    <row r="288">
      <c r="A288" s="33" t="n">
        <v>275</v>
      </c>
      <c r="B288" s="34">
        <f>IF(A288&gt;TermMonths,"",EDATE(StartDate,A288-1))</f>
        <v/>
      </c>
      <c r="C288" s="33">
        <f>IF(B288="","",YEAR(B288))</f>
        <v/>
      </c>
      <c r="D288" s="32">
        <f>IF(OR($A288&gt;TermMonths,C4&lt;&gt;"Y"),0,J287)</f>
        <v/>
      </c>
      <c r="E288" s="31">
        <f>IF(D288&lt;=0,0,IF($A288&lt;=E4,D4,F4))</f>
        <v/>
      </c>
      <c r="F288" s="32">
        <f>IF(D288&lt;=0,0,D288*E288/DayCount)</f>
        <v/>
      </c>
      <c r="G288" s="32">
        <f>IF(D288&lt;=0,0,MIN(D288+F288,IF(G4="InterestOnly",F288,IF(G4="FixedAmount",IF($A288&lt;=E4,H4,I4),IF(OR($A288=1,$A288=E4+1),PMT(E288/DayCount,MAX(TermMonths-$A288+1,1),-D288),IF(G287=0,PMT(E288/DayCount,MAX(TermMonths-$A288+1,1),-D288),G287))))))</f>
        <v/>
      </c>
      <c r="H288" s="32">
        <f>IF(OR(D288&lt;=0,$A288&lt;&gt;J4,J4=0),0,MIN(MAX(0,K4-L4*D288),MAX(0,D288-(G288-F288))))</f>
        <v/>
      </c>
      <c r="I288" s="32">
        <f>IF(D288&lt;=0,0,MIN(D288,(G288-F288)+H288))</f>
        <v/>
      </c>
      <c r="J288" s="32">
        <f>IF(D288&lt;=0,0,MAX(0,D288-I288))</f>
        <v/>
      </c>
      <c r="K288" s="32">
        <f>IF(OR($A288&gt;TermMonths,C5&lt;&gt;"Y"),0,Q287)</f>
        <v/>
      </c>
      <c r="L288" s="31">
        <f>IF(K288&lt;=0,0,IF($A288&lt;=E5,D5,F5))</f>
        <v/>
      </c>
      <c r="M288" s="32">
        <f>IF(K288&lt;=0,0,K288*L288/DayCount)</f>
        <v/>
      </c>
      <c r="N288" s="32">
        <f>IF(K288&lt;=0,0,MIN(K288+M288,IF(G5="InterestOnly",M288,IF(G5="FixedAmount",IF($A288&lt;=E5,H5,I5),IF(OR($A288=1,$A288=E5+1),PMT(L288/DayCount,MAX(TermMonths-$A288+1,1),-K288),IF(N287=0,PMT(L288/DayCount,MAX(TermMonths-$A288+1,1),-K288),N287))))))</f>
        <v/>
      </c>
      <c r="O288" s="32">
        <f>IF(OR(K288&lt;=0,$A288&lt;&gt;J5,J5=0),0,MIN(MAX(0,K5-L5*K288),MAX(0,K288-(N288-M288))))</f>
        <v/>
      </c>
      <c r="P288" s="32">
        <f>IF(K288&lt;=0,0,MIN(K288,(N288-M288)+O288))</f>
        <v/>
      </c>
      <c r="Q288" s="32">
        <f>IF(K288&lt;=0,0,MAX(0,K288-P288))</f>
        <v/>
      </c>
      <c r="R288" s="32">
        <f>IF(OR($A288&gt;TermMonths,C6&lt;&gt;"Y"),0,X287)</f>
        <v/>
      </c>
      <c r="S288" s="31">
        <f>IF(R288&lt;=0,0,IF($A288&lt;=E6,D6,F6))</f>
        <v/>
      </c>
      <c r="T288" s="32">
        <f>IF(R288&lt;=0,0,R288*S288/DayCount)</f>
        <v/>
      </c>
      <c r="U288" s="32">
        <f>IF(R288&lt;=0,0,MIN(R288+T288,IF(G6="InterestOnly",T288,IF(G6="FixedAmount",IF($A288&lt;=E6,H6,I6),IF(OR($A288=1,$A288=E6+1),PMT(S288/DayCount,MAX(TermMonths-$A288+1,1),-R288),IF(U287=0,PMT(S288/DayCount,MAX(TermMonths-$A288+1,1),-R288),U287))))))</f>
        <v/>
      </c>
      <c r="V288" s="32">
        <f>IF(OR(R288&lt;=0,$A288&lt;&gt;J6,J6=0),0,MIN(MAX(0,K6-L6*R288),MAX(0,R288-(U288-T288))))</f>
        <v/>
      </c>
      <c r="W288" s="32">
        <f>IF(R288&lt;=0,0,MIN(R288,(U288-T288)+V288))</f>
        <v/>
      </c>
      <c r="X288" s="32">
        <f>IF(R288&lt;=0,0,MAX(0,R288-W288))</f>
        <v/>
      </c>
      <c r="Y288" s="32">
        <f>IF(OR($A288&gt;TermMonths,C7&lt;&gt;"Y"),0,AE287)</f>
        <v/>
      </c>
      <c r="Z288" s="31">
        <f>IF(Y288&lt;=0,0,IF($A288&lt;=E7,D7,F7))</f>
        <v/>
      </c>
      <c r="AA288" s="32">
        <f>IF(Y288&lt;=0,0,Y288*Z288/DayCount)</f>
        <v/>
      </c>
      <c r="AB288" s="32">
        <f>IF(Y288&lt;=0,0,MIN(Y288+AA288,IF(G7="InterestOnly",AA288,IF(G7="FixedAmount",IF($A288&lt;=E7,H7,I7),IF(OR($A288=1,$A288=E7+1),PMT(Z288/DayCount,MAX(TermMonths-$A288+1,1),-Y288),IF(AB287=0,PMT(Z288/DayCount,MAX(TermMonths-$A288+1,1),-Y288),AB287))))))</f>
        <v/>
      </c>
      <c r="AC288" s="32">
        <f>IF(OR(Y288&lt;=0,$A288&lt;&gt;J7,J7=0),0,MIN(MAX(0,K7-L7*Y288),MAX(0,Y288-(AB288-AA288))))</f>
        <v/>
      </c>
      <c r="AD288" s="32">
        <f>IF(Y288&lt;=0,0,MIN(Y288,(AB288-AA288)+AC288))</f>
        <v/>
      </c>
      <c r="AE288" s="32">
        <f>IF(Y288&lt;=0,0,MAX(0,Y288-AD288))</f>
        <v/>
      </c>
      <c r="AF288" s="32">
        <f>IF(OR($A288&gt;TermMonths,C8&lt;&gt;"Y"),0,AL287)</f>
        <v/>
      </c>
      <c r="AG288" s="31">
        <f>IF(AF288&lt;=0,0,IF($A288&lt;=E8,D8,F8))</f>
        <v/>
      </c>
      <c r="AH288" s="32">
        <f>IF(AF288&lt;=0,0,AF288*AG288/DayCount)</f>
        <v/>
      </c>
      <c r="AI288" s="32">
        <f>IF(AF288&lt;=0,0,MIN(AF288+AH288,IF(G8="InterestOnly",AH288,IF(G8="FixedAmount",IF($A288&lt;=E8,H8,I8),IF(OR($A288=1,$A288=E8+1),PMT(AG288/DayCount,MAX(TermMonths-$A288+1,1),-AF288),IF(AI287=0,PMT(AG288/DayCount,MAX(TermMonths-$A288+1,1),-AF288),AI287))))))</f>
        <v/>
      </c>
      <c r="AJ288" s="32">
        <f>IF(OR(AF288&lt;=0,$A288&lt;&gt;J8,J8=0),0,MIN(MAX(0,K8-L8*AF288),MAX(0,AF288-(AI288-AH288))))</f>
        <v/>
      </c>
      <c r="AK288" s="32">
        <f>IF(AF288&lt;=0,0,MIN(AF288,(AI288-AH288)+AJ288))</f>
        <v/>
      </c>
      <c r="AL288" s="32">
        <f>IF(AF288&lt;=0,0,MAX(0,AF288-AK288))</f>
        <v/>
      </c>
      <c r="AM288" s="32">
        <f>IF(OR($A288&gt;TermMonths,C9&lt;&gt;"Y"),0,AS287)</f>
        <v/>
      </c>
      <c r="AN288" s="31">
        <f>IF(AM288&lt;=0,0,IF($A288&lt;=E9,D9,F9))</f>
        <v/>
      </c>
      <c r="AO288" s="32">
        <f>IF(AM288&lt;=0,0,AM288*AN288/DayCount)</f>
        <v/>
      </c>
      <c r="AP288" s="32">
        <f>IF(AM288&lt;=0,0,MIN(AM288+AO288,IF(G9="InterestOnly",AO288,IF(G9="FixedAmount",IF($A288&lt;=E9,H9,I9),IF(OR($A288=1,$A288=E9+1),PMT(AN288/DayCount,MAX(TermMonths-$A288+1,1),-AM288),IF(AP287=0,PMT(AN288/DayCount,MAX(TermMonths-$A288+1,1),-AM288),AP287))))))</f>
        <v/>
      </c>
      <c r="AQ288" s="32">
        <f>IF(OR(AM288&lt;=0,$A288&lt;&gt;J9,J9=0),0,MIN(MAX(0,K9-L9*AM288),MAX(0,AM288-(AP288-AO288))))</f>
        <v/>
      </c>
      <c r="AR288" s="32">
        <f>IF(AM288&lt;=0,0,MIN(AM288,(AP288-AO288)+AQ288))</f>
        <v/>
      </c>
      <c r="AS288" s="32">
        <f>IF(AM288&lt;=0,0,MAX(0,AM288-AR288))</f>
        <v/>
      </c>
    </row>
    <row r="289">
      <c r="A289" s="33" t="n">
        <v>276</v>
      </c>
      <c r="B289" s="34">
        <f>IF(A289&gt;TermMonths,"",EDATE(StartDate,A289-1))</f>
        <v/>
      </c>
      <c r="C289" s="33">
        <f>IF(B289="","",YEAR(B289))</f>
        <v/>
      </c>
      <c r="D289" s="32">
        <f>IF(OR($A289&gt;TermMonths,C4&lt;&gt;"Y"),0,J288)</f>
        <v/>
      </c>
      <c r="E289" s="31">
        <f>IF(D289&lt;=0,0,IF($A289&lt;=E4,D4,F4))</f>
        <v/>
      </c>
      <c r="F289" s="32">
        <f>IF(D289&lt;=0,0,D289*E289/DayCount)</f>
        <v/>
      </c>
      <c r="G289" s="32">
        <f>IF(D289&lt;=0,0,MIN(D289+F289,IF(G4="InterestOnly",F289,IF(G4="FixedAmount",IF($A289&lt;=E4,H4,I4),IF(OR($A289=1,$A289=E4+1),PMT(E289/DayCount,MAX(TermMonths-$A289+1,1),-D289),IF(G288=0,PMT(E289/DayCount,MAX(TermMonths-$A289+1,1),-D289),G288))))))</f>
        <v/>
      </c>
      <c r="H289" s="32">
        <f>IF(OR(D289&lt;=0,$A289&lt;&gt;J4,J4=0),0,MIN(MAX(0,K4-L4*D289),MAX(0,D289-(G289-F289))))</f>
        <v/>
      </c>
      <c r="I289" s="32">
        <f>IF(D289&lt;=0,0,MIN(D289,(G289-F289)+H289))</f>
        <v/>
      </c>
      <c r="J289" s="32">
        <f>IF(D289&lt;=0,0,MAX(0,D289-I289))</f>
        <v/>
      </c>
      <c r="K289" s="32">
        <f>IF(OR($A289&gt;TermMonths,C5&lt;&gt;"Y"),0,Q288)</f>
        <v/>
      </c>
      <c r="L289" s="31">
        <f>IF(K289&lt;=0,0,IF($A289&lt;=E5,D5,F5))</f>
        <v/>
      </c>
      <c r="M289" s="32">
        <f>IF(K289&lt;=0,0,K289*L289/DayCount)</f>
        <v/>
      </c>
      <c r="N289" s="32">
        <f>IF(K289&lt;=0,0,MIN(K289+M289,IF(G5="InterestOnly",M289,IF(G5="FixedAmount",IF($A289&lt;=E5,H5,I5),IF(OR($A289=1,$A289=E5+1),PMT(L289/DayCount,MAX(TermMonths-$A289+1,1),-K289),IF(N288=0,PMT(L289/DayCount,MAX(TermMonths-$A289+1,1),-K289),N288))))))</f>
        <v/>
      </c>
      <c r="O289" s="32">
        <f>IF(OR(K289&lt;=0,$A289&lt;&gt;J5,J5=0),0,MIN(MAX(0,K5-L5*K289),MAX(0,K289-(N289-M289))))</f>
        <v/>
      </c>
      <c r="P289" s="32">
        <f>IF(K289&lt;=0,0,MIN(K289,(N289-M289)+O289))</f>
        <v/>
      </c>
      <c r="Q289" s="32">
        <f>IF(K289&lt;=0,0,MAX(0,K289-P289))</f>
        <v/>
      </c>
      <c r="R289" s="32">
        <f>IF(OR($A289&gt;TermMonths,C6&lt;&gt;"Y"),0,X288)</f>
        <v/>
      </c>
      <c r="S289" s="31">
        <f>IF(R289&lt;=0,0,IF($A289&lt;=E6,D6,F6))</f>
        <v/>
      </c>
      <c r="T289" s="32">
        <f>IF(R289&lt;=0,0,R289*S289/DayCount)</f>
        <v/>
      </c>
      <c r="U289" s="32">
        <f>IF(R289&lt;=0,0,MIN(R289+T289,IF(G6="InterestOnly",T289,IF(G6="FixedAmount",IF($A289&lt;=E6,H6,I6),IF(OR($A289=1,$A289=E6+1),PMT(S289/DayCount,MAX(TermMonths-$A289+1,1),-R289),IF(U288=0,PMT(S289/DayCount,MAX(TermMonths-$A289+1,1),-R289),U288))))))</f>
        <v/>
      </c>
      <c r="V289" s="32">
        <f>IF(OR(R289&lt;=0,$A289&lt;&gt;J6,J6=0),0,MIN(MAX(0,K6-L6*R289),MAX(0,R289-(U289-T289))))</f>
        <v/>
      </c>
      <c r="W289" s="32">
        <f>IF(R289&lt;=0,0,MIN(R289,(U289-T289)+V289))</f>
        <v/>
      </c>
      <c r="X289" s="32">
        <f>IF(R289&lt;=0,0,MAX(0,R289-W289))</f>
        <v/>
      </c>
      <c r="Y289" s="32">
        <f>IF(OR($A289&gt;TermMonths,C7&lt;&gt;"Y"),0,AE288)</f>
        <v/>
      </c>
      <c r="Z289" s="31">
        <f>IF(Y289&lt;=0,0,IF($A289&lt;=E7,D7,F7))</f>
        <v/>
      </c>
      <c r="AA289" s="32">
        <f>IF(Y289&lt;=0,0,Y289*Z289/DayCount)</f>
        <v/>
      </c>
      <c r="AB289" s="32">
        <f>IF(Y289&lt;=0,0,MIN(Y289+AA289,IF(G7="InterestOnly",AA289,IF(G7="FixedAmount",IF($A289&lt;=E7,H7,I7),IF(OR($A289=1,$A289=E7+1),PMT(Z289/DayCount,MAX(TermMonths-$A289+1,1),-Y289),IF(AB288=0,PMT(Z289/DayCount,MAX(TermMonths-$A289+1,1),-Y289),AB288))))))</f>
        <v/>
      </c>
      <c r="AC289" s="32">
        <f>IF(OR(Y289&lt;=0,$A289&lt;&gt;J7,J7=0),0,MIN(MAX(0,K7-L7*Y289),MAX(0,Y289-(AB289-AA289))))</f>
        <v/>
      </c>
      <c r="AD289" s="32">
        <f>IF(Y289&lt;=0,0,MIN(Y289,(AB289-AA289)+AC289))</f>
        <v/>
      </c>
      <c r="AE289" s="32">
        <f>IF(Y289&lt;=0,0,MAX(0,Y289-AD289))</f>
        <v/>
      </c>
      <c r="AF289" s="32">
        <f>IF(OR($A289&gt;TermMonths,C8&lt;&gt;"Y"),0,AL288)</f>
        <v/>
      </c>
      <c r="AG289" s="31">
        <f>IF(AF289&lt;=0,0,IF($A289&lt;=E8,D8,F8))</f>
        <v/>
      </c>
      <c r="AH289" s="32">
        <f>IF(AF289&lt;=0,0,AF289*AG289/DayCount)</f>
        <v/>
      </c>
      <c r="AI289" s="32">
        <f>IF(AF289&lt;=0,0,MIN(AF289+AH289,IF(G8="InterestOnly",AH289,IF(G8="FixedAmount",IF($A289&lt;=E8,H8,I8),IF(OR($A289=1,$A289=E8+1),PMT(AG289/DayCount,MAX(TermMonths-$A289+1,1),-AF289),IF(AI288=0,PMT(AG289/DayCount,MAX(TermMonths-$A289+1,1),-AF289),AI288))))))</f>
        <v/>
      </c>
      <c r="AJ289" s="32">
        <f>IF(OR(AF289&lt;=0,$A289&lt;&gt;J8,J8=0),0,MIN(MAX(0,K8-L8*AF289),MAX(0,AF289-(AI289-AH289))))</f>
        <v/>
      </c>
      <c r="AK289" s="32">
        <f>IF(AF289&lt;=0,0,MIN(AF289,(AI289-AH289)+AJ289))</f>
        <v/>
      </c>
      <c r="AL289" s="32">
        <f>IF(AF289&lt;=0,0,MAX(0,AF289-AK289))</f>
        <v/>
      </c>
      <c r="AM289" s="32">
        <f>IF(OR($A289&gt;TermMonths,C9&lt;&gt;"Y"),0,AS288)</f>
        <v/>
      </c>
      <c r="AN289" s="31">
        <f>IF(AM289&lt;=0,0,IF($A289&lt;=E9,D9,F9))</f>
        <v/>
      </c>
      <c r="AO289" s="32">
        <f>IF(AM289&lt;=0,0,AM289*AN289/DayCount)</f>
        <v/>
      </c>
      <c r="AP289" s="32">
        <f>IF(AM289&lt;=0,0,MIN(AM289+AO289,IF(G9="InterestOnly",AO289,IF(G9="FixedAmount",IF($A289&lt;=E9,H9,I9),IF(OR($A289=1,$A289=E9+1),PMT(AN289/DayCount,MAX(TermMonths-$A289+1,1),-AM289),IF(AP288=0,PMT(AN289/DayCount,MAX(TermMonths-$A289+1,1),-AM289),AP288))))))</f>
        <v/>
      </c>
      <c r="AQ289" s="32">
        <f>IF(OR(AM289&lt;=0,$A289&lt;&gt;J9,J9=0),0,MIN(MAX(0,K9-L9*AM289),MAX(0,AM289-(AP289-AO289))))</f>
        <v/>
      </c>
      <c r="AR289" s="32">
        <f>IF(AM289&lt;=0,0,MIN(AM289,(AP289-AO289)+AQ289))</f>
        <v/>
      </c>
      <c r="AS289" s="32">
        <f>IF(AM289&lt;=0,0,MAX(0,AM289-AR289))</f>
        <v/>
      </c>
    </row>
    <row r="290">
      <c r="A290" s="33" t="n">
        <v>277</v>
      </c>
      <c r="B290" s="34">
        <f>IF(A290&gt;TermMonths,"",EDATE(StartDate,A290-1))</f>
        <v/>
      </c>
      <c r="C290" s="33">
        <f>IF(B290="","",YEAR(B290))</f>
        <v/>
      </c>
      <c r="D290" s="32">
        <f>IF(OR($A290&gt;TermMonths,C4&lt;&gt;"Y"),0,J289)</f>
        <v/>
      </c>
      <c r="E290" s="31">
        <f>IF(D290&lt;=0,0,IF($A290&lt;=E4,D4,F4))</f>
        <v/>
      </c>
      <c r="F290" s="32">
        <f>IF(D290&lt;=0,0,D290*E290/DayCount)</f>
        <v/>
      </c>
      <c r="G290" s="32">
        <f>IF(D290&lt;=0,0,MIN(D290+F290,IF(G4="InterestOnly",F290,IF(G4="FixedAmount",IF($A290&lt;=E4,H4,I4),IF(OR($A290=1,$A290=E4+1),PMT(E290/DayCount,MAX(TermMonths-$A290+1,1),-D290),IF(G289=0,PMT(E290/DayCount,MAX(TermMonths-$A290+1,1),-D290),G289))))))</f>
        <v/>
      </c>
      <c r="H290" s="32">
        <f>IF(OR(D290&lt;=0,$A290&lt;&gt;J4,J4=0),0,MIN(MAX(0,K4-L4*D290),MAX(0,D290-(G290-F290))))</f>
        <v/>
      </c>
      <c r="I290" s="32">
        <f>IF(D290&lt;=0,0,MIN(D290,(G290-F290)+H290))</f>
        <v/>
      </c>
      <c r="J290" s="32">
        <f>IF(D290&lt;=0,0,MAX(0,D290-I290))</f>
        <v/>
      </c>
      <c r="K290" s="32">
        <f>IF(OR($A290&gt;TermMonths,C5&lt;&gt;"Y"),0,Q289)</f>
        <v/>
      </c>
      <c r="L290" s="31">
        <f>IF(K290&lt;=0,0,IF($A290&lt;=E5,D5,F5))</f>
        <v/>
      </c>
      <c r="M290" s="32">
        <f>IF(K290&lt;=0,0,K290*L290/DayCount)</f>
        <v/>
      </c>
      <c r="N290" s="32">
        <f>IF(K290&lt;=0,0,MIN(K290+M290,IF(G5="InterestOnly",M290,IF(G5="FixedAmount",IF($A290&lt;=E5,H5,I5),IF(OR($A290=1,$A290=E5+1),PMT(L290/DayCount,MAX(TermMonths-$A290+1,1),-K290),IF(N289=0,PMT(L290/DayCount,MAX(TermMonths-$A290+1,1),-K290),N289))))))</f>
        <v/>
      </c>
      <c r="O290" s="32">
        <f>IF(OR(K290&lt;=0,$A290&lt;&gt;J5,J5=0),0,MIN(MAX(0,K5-L5*K290),MAX(0,K290-(N290-M290))))</f>
        <v/>
      </c>
      <c r="P290" s="32">
        <f>IF(K290&lt;=0,0,MIN(K290,(N290-M290)+O290))</f>
        <v/>
      </c>
      <c r="Q290" s="32">
        <f>IF(K290&lt;=0,0,MAX(0,K290-P290))</f>
        <v/>
      </c>
      <c r="R290" s="32">
        <f>IF(OR($A290&gt;TermMonths,C6&lt;&gt;"Y"),0,X289)</f>
        <v/>
      </c>
      <c r="S290" s="31">
        <f>IF(R290&lt;=0,0,IF($A290&lt;=E6,D6,F6))</f>
        <v/>
      </c>
      <c r="T290" s="32">
        <f>IF(R290&lt;=0,0,R290*S290/DayCount)</f>
        <v/>
      </c>
      <c r="U290" s="32">
        <f>IF(R290&lt;=0,0,MIN(R290+T290,IF(G6="InterestOnly",T290,IF(G6="FixedAmount",IF($A290&lt;=E6,H6,I6),IF(OR($A290=1,$A290=E6+1),PMT(S290/DayCount,MAX(TermMonths-$A290+1,1),-R290),IF(U289=0,PMT(S290/DayCount,MAX(TermMonths-$A290+1,1),-R290),U289))))))</f>
        <v/>
      </c>
      <c r="V290" s="32">
        <f>IF(OR(R290&lt;=0,$A290&lt;&gt;J6,J6=0),0,MIN(MAX(0,K6-L6*R290),MAX(0,R290-(U290-T290))))</f>
        <v/>
      </c>
      <c r="W290" s="32">
        <f>IF(R290&lt;=0,0,MIN(R290,(U290-T290)+V290))</f>
        <v/>
      </c>
      <c r="X290" s="32">
        <f>IF(R290&lt;=0,0,MAX(0,R290-W290))</f>
        <v/>
      </c>
      <c r="Y290" s="32">
        <f>IF(OR($A290&gt;TermMonths,C7&lt;&gt;"Y"),0,AE289)</f>
        <v/>
      </c>
      <c r="Z290" s="31">
        <f>IF(Y290&lt;=0,0,IF($A290&lt;=E7,D7,F7))</f>
        <v/>
      </c>
      <c r="AA290" s="32">
        <f>IF(Y290&lt;=0,0,Y290*Z290/DayCount)</f>
        <v/>
      </c>
      <c r="AB290" s="32">
        <f>IF(Y290&lt;=0,0,MIN(Y290+AA290,IF(G7="InterestOnly",AA290,IF(G7="FixedAmount",IF($A290&lt;=E7,H7,I7),IF(OR($A290=1,$A290=E7+1),PMT(Z290/DayCount,MAX(TermMonths-$A290+1,1),-Y290),IF(AB289=0,PMT(Z290/DayCount,MAX(TermMonths-$A290+1,1),-Y290),AB289))))))</f>
        <v/>
      </c>
      <c r="AC290" s="32">
        <f>IF(OR(Y290&lt;=0,$A290&lt;&gt;J7,J7=0),0,MIN(MAX(0,K7-L7*Y290),MAX(0,Y290-(AB290-AA290))))</f>
        <v/>
      </c>
      <c r="AD290" s="32">
        <f>IF(Y290&lt;=0,0,MIN(Y290,(AB290-AA290)+AC290))</f>
        <v/>
      </c>
      <c r="AE290" s="32">
        <f>IF(Y290&lt;=0,0,MAX(0,Y290-AD290))</f>
        <v/>
      </c>
      <c r="AF290" s="32">
        <f>IF(OR($A290&gt;TermMonths,C8&lt;&gt;"Y"),0,AL289)</f>
        <v/>
      </c>
      <c r="AG290" s="31">
        <f>IF(AF290&lt;=0,0,IF($A290&lt;=E8,D8,F8))</f>
        <v/>
      </c>
      <c r="AH290" s="32">
        <f>IF(AF290&lt;=0,0,AF290*AG290/DayCount)</f>
        <v/>
      </c>
      <c r="AI290" s="32">
        <f>IF(AF290&lt;=0,0,MIN(AF290+AH290,IF(G8="InterestOnly",AH290,IF(G8="FixedAmount",IF($A290&lt;=E8,H8,I8),IF(OR($A290=1,$A290=E8+1),PMT(AG290/DayCount,MAX(TermMonths-$A290+1,1),-AF290),IF(AI289=0,PMT(AG290/DayCount,MAX(TermMonths-$A290+1,1),-AF290),AI289))))))</f>
        <v/>
      </c>
      <c r="AJ290" s="32">
        <f>IF(OR(AF290&lt;=0,$A290&lt;&gt;J8,J8=0),0,MIN(MAX(0,K8-L8*AF290),MAX(0,AF290-(AI290-AH290))))</f>
        <v/>
      </c>
      <c r="AK290" s="32">
        <f>IF(AF290&lt;=0,0,MIN(AF290,(AI290-AH290)+AJ290))</f>
        <v/>
      </c>
      <c r="AL290" s="32">
        <f>IF(AF290&lt;=0,0,MAX(0,AF290-AK290))</f>
        <v/>
      </c>
      <c r="AM290" s="32">
        <f>IF(OR($A290&gt;TermMonths,C9&lt;&gt;"Y"),0,AS289)</f>
        <v/>
      </c>
      <c r="AN290" s="31">
        <f>IF(AM290&lt;=0,0,IF($A290&lt;=E9,D9,F9))</f>
        <v/>
      </c>
      <c r="AO290" s="32">
        <f>IF(AM290&lt;=0,0,AM290*AN290/DayCount)</f>
        <v/>
      </c>
      <c r="AP290" s="32">
        <f>IF(AM290&lt;=0,0,MIN(AM290+AO290,IF(G9="InterestOnly",AO290,IF(G9="FixedAmount",IF($A290&lt;=E9,H9,I9),IF(OR($A290=1,$A290=E9+1),PMT(AN290/DayCount,MAX(TermMonths-$A290+1,1),-AM290),IF(AP289=0,PMT(AN290/DayCount,MAX(TermMonths-$A290+1,1),-AM290),AP289))))))</f>
        <v/>
      </c>
      <c r="AQ290" s="32">
        <f>IF(OR(AM290&lt;=0,$A290&lt;&gt;J9,J9=0),0,MIN(MAX(0,K9-L9*AM290),MAX(0,AM290-(AP290-AO290))))</f>
        <v/>
      </c>
      <c r="AR290" s="32">
        <f>IF(AM290&lt;=0,0,MIN(AM290,(AP290-AO290)+AQ290))</f>
        <v/>
      </c>
      <c r="AS290" s="32">
        <f>IF(AM290&lt;=0,0,MAX(0,AM290-AR290))</f>
        <v/>
      </c>
    </row>
    <row r="291">
      <c r="A291" s="33" t="n">
        <v>278</v>
      </c>
      <c r="B291" s="34">
        <f>IF(A291&gt;TermMonths,"",EDATE(StartDate,A291-1))</f>
        <v/>
      </c>
      <c r="C291" s="33">
        <f>IF(B291="","",YEAR(B291))</f>
        <v/>
      </c>
      <c r="D291" s="32">
        <f>IF(OR($A291&gt;TermMonths,C4&lt;&gt;"Y"),0,J290)</f>
        <v/>
      </c>
      <c r="E291" s="31">
        <f>IF(D291&lt;=0,0,IF($A291&lt;=E4,D4,F4))</f>
        <v/>
      </c>
      <c r="F291" s="32">
        <f>IF(D291&lt;=0,0,D291*E291/DayCount)</f>
        <v/>
      </c>
      <c r="G291" s="32">
        <f>IF(D291&lt;=0,0,MIN(D291+F291,IF(G4="InterestOnly",F291,IF(G4="FixedAmount",IF($A291&lt;=E4,H4,I4),IF(OR($A291=1,$A291=E4+1),PMT(E291/DayCount,MAX(TermMonths-$A291+1,1),-D291),IF(G290=0,PMT(E291/DayCount,MAX(TermMonths-$A291+1,1),-D291),G290))))))</f>
        <v/>
      </c>
      <c r="H291" s="32">
        <f>IF(OR(D291&lt;=0,$A291&lt;&gt;J4,J4=0),0,MIN(MAX(0,K4-L4*D291),MAX(0,D291-(G291-F291))))</f>
        <v/>
      </c>
      <c r="I291" s="32">
        <f>IF(D291&lt;=0,0,MIN(D291,(G291-F291)+H291))</f>
        <v/>
      </c>
      <c r="J291" s="32">
        <f>IF(D291&lt;=0,0,MAX(0,D291-I291))</f>
        <v/>
      </c>
      <c r="K291" s="32">
        <f>IF(OR($A291&gt;TermMonths,C5&lt;&gt;"Y"),0,Q290)</f>
        <v/>
      </c>
      <c r="L291" s="31">
        <f>IF(K291&lt;=0,0,IF($A291&lt;=E5,D5,F5))</f>
        <v/>
      </c>
      <c r="M291" s="32">
        <f>IF(K291&lt;=0,0,K291*L291/DayCount)</f>
        <v/>
      </c>
      <c r="N291" s="32">
        <f>IF(K291&lt;=0,0,MIN(K291+M291,IF(G5="InterestOnly",M291,IF(G5="FixedAmount",IF($A291&lt;=E5,H5,I5),IF(OR($A291=1,$A291=E5+1),PMT(L291/DayCount,MAX(TermMonths-$A291+1,1),-K291),IF(N290=0,PMT(L291/DayCount,MAX(TermMonths-$A291+1,1),-K291),N290))))))</f>
        <v/>
      </c>
      <c r="O291" s="32">
        <f>IF(OR(K291&lt;=0,$A291&lt;&gt;J5,J5=0),0,MIN(MAX(0,K5-L5*K291),MAX(0,K291-(N291-M291))))</f>
        <v/>
      </c>
      <c r="P291" s="32">
        <f>IF(K291&lt;=0,0,MIN(K291,(N291-M291)+O291))</f>
        <v/>
      </c>
      <c r="Q291" s="32">
        <f>IF(K291&lt;=0,0,MAX(0,K291-P291))</f>
        <v/>
      </c>
      <c r="R291" s="32">
        <f>IF(OR($A291&gt;TermMonths,C6&lt;&gt;"Y"),0,X290)</f>
        <v/>
      </c>
      <c r="S291" s="31">
        <f>IF(R291&lt;=0,0,IF($A291&lt;=E6,D6,F6))</f>
        <v/>
      </c>
      <c r="T291" s="32">
        <f>IF(R291&lt;=0,0,R291*S291/DayCount)</f>
        <v/>
      </c>
      <c r="U291" s="32">
        <f>IF(R291&lt;=0,0,MIN(R291+T291,IF(G6="InterestOnly",T291,IF(G6="FixedAmount",IF($A291&lt;=E6,H6,I6),IF(OR($A291=1,$A291=E6+1),PMT(S291/DayCount,MAX(TermMonths-$A291+1,1),-R291),IF(U290=0,PMT(S291/DayCount,MAX(TermMonths-$A291+1,1),-R291),U290))))))</f>
        <v/>
      </c>
      <c r="V291" s="32">
        <f>IF(OR(R291&lt;=0,$A291&lt;&gt;J6,J6=0),0,MIN(MAX(0,K6-L6*R291),MAX(0,R291-(U291-T291))))</f>
        <v/>
      </c>
      <c r="W291" s="32">
        <f>IF(R291&lt;=0,0,MIN(R291,(U291-T291)+V291))</f>
        <v/>
      </c>
      <c r="X291" s="32">
        <f>IF(R291&lt;=0,0,MAX(0,R291-W291))</f>
        <v/>
      </c>
      <c r="Y291" s="32">
        <f>IF(OR($A291&gt;TermMonths,C7&lt;&gt;"Y"),0,AE290)</f>
        <v/>
      </c>
      <c r="Z291" s="31">
        <f>IF(Y291&lt;=0,0,IF($A291&lt;=E7,D7,F7))</f>
        <v/>
      </c>
      <c r="AA291" s="32">
        <f>IF(Y291&lt;=0,0,Y291*Z291/DayCount)</f>
        <v/>
      </c>
      <c r="AB291" s="32">
        <f>IF(Y291&lt;=0,0,MIN(Y291+AA291,IF(G7="InterestOnly",AA291,IF(G7="FixedAmount",IF($A291&lt;=E7,H7,I7),IF(OR($A291=1,$A291=E7+1),PMT(Z291/DayCount,MAX(TermMonths-$A291+1,1),-Y291),IF(AB290=0,PMT(Z291/DayCount,MAX(TermMonths-$A291+1,1),-Y291),AB290))))))</f>
        <v/>
      </c>
      <c r="AC291" s="32">
        <f>IF(OR(Y291&lt;=0,$A291&lt;&gt;J7,J7=0),0,MIN(MAX(0,K7-L7*Y291),MAX(0,Y291-(AB291-AA291))))</f>
        <v/>
      </c>
      <c r="AD291" s="32">
        <f>IF(Y291&lt;=0,0,MIN(Y291,(AB291-AA291)+AC291))</f>
        <v/>
      </c>
      <c r="AE291" s="32">
        <f>IF(Y291&lt;=0,0,MAX(0,Y291-AD291))</f>
        <v/>
      </c>
      <c r="AF291" s="32">
        <f>IF(OR($A291&gt;TermMonths,C8&lt;&gt;"Y"),0,AL290)</f>
        <v/>
      </c>
      <c r="AG291" s="31">
        <f>IF(AF291&lt;=0,0,IF($A291&lt;=E8,D8,F8))</f>
        <v/>
      </c>
      <c r="AH291" s="32">
        <f>IF(AF291&lt;=0,0,AF291*AG291/DayCount)</f>
        <v/>
      </c>
      <c r="AI291" s="32">
        <f>IF(AF291&lt;=0,0,MIN(AF291+AH291,IF(G8="InterestOnly",AH291,IF(G8="FixedAmount",IF($A291&lt;=E8,H8,I8),IF(OR($A291=1,$A291=E8+1),PMT(AG291/DayCount,MAX(TermMonths-$A291+1,1),-AF291),IF(AI290=0,PMT(AG291/DayCount,MAX(TermMonths-$A291+1,1),-AF291),AI290))))))</f>
        <v/>
      </c>
      <c r="AJ291" s="32">
        <f>IF(OR(AF291&lt;=0,$A291&lt;&gt;J8,J8=0),0,MIN(MAX(0,K8-L8*AF291),MAX(0,AF291-(AI291-AH291))))</f>
        <v/>
      </c>
      <c r="AK291" s="32">
        <f>IF(AF291&lt;=0,0,MIN(AF291,(AI291-AH291)+AJ291))</f>
        <v/>
      </c>
      <c r="AL291" s="32">
        <f>IF(AF291&lt;=0,0,MAX(0,AF291-AK291))</f>
        <v/>
      </c>
      <c r="AM291" s="32">
        <f>IF(OR($A291&gt;TermMonths,C9&lt;&gt;"Y"),0,AS290)</f>
        <v/>
      </c>
      <c r="AN291" s="31">
        <f>IF(AM291&lt;=0,0,IF($A291&lt;=E9,D9,F9))</f>
        <v/>
      </c>
      <c r="AO291" s="32">
        <f>IF(AM291&lt;=0,0,AM291*AN291/DayCount)</f>
        <v/>
      </c>
      <c r="AP291" s="32">
        <f>IF(AM291&lt;=0,0,MIN(AM291+AO291,IF(G9="InterestOnly",AO291,IF(G9="FixedAmount",IF($A291&lt;=E9,H9,I9),IF(OR($A291=1,$A291=E9+1),PMT(AN291/DayCount,MAX(TermMonths-$A291+1,1),-AM291),IF(AP290=0,PMT(AN291/DayCount,MAX(TermMonths-$A291+1,1),-AM291),AP290))))))</f>
        <v/>
      </c>
      <c r="AQ291" s="32">
        <f>IF(OR(AM291&lt;=0,$A291&lt;&gt;J9,J9=0),0,MIN(MAX(0,K9-L9*AM291),MAX(0,AM291-(AP291-AO291))))</f>
        <v/>
      </c>
      <c r="AR291" s="32">
        <f>IF(AM291&lt;=0,0,MIN(AM291,(AP291-AO291)+AQ291))</f>
        <v/>
      </c>
      <c r="AS291" s="32">
        <f>IF(AM291&lt;=0,0,MAX(0,AM291-AR291))</f>
        <v/>
      </c>
    </row>
    <row r="292">
      <c r="A292" s="33" t="n">
        <v>279</v>
      </c>
      <c r="B292" s="34">
        <f>IF(A292&gt;TermMonths,"",EDATE(StartDate,A292-1))</f>
        <v/>
      </c>
      <c r="C292" s="33">
        <f>IF(B292="","",YEAR(B292))</f>
        <v/>
      </c>
      <c r="D292" s="32">
        <f>IF(OR($A292&gt;TermMonths,C4&lt;&gt;"Y"),0,J291)</f>
        <v/>
      </c>
      <c r="E292" s="31">
        <f>IF(D292&lt;=0,0,IF($A292&lt;=E4,D4,F4))</f>
        <v/>
      </c>
      <c r="F292" s="32">
        <f>IF(D292&lt;=0,0,D292*E292/DayCount)</f>
        <v/>
      </c>
      <c r="G292" s="32">
        <f>IF(D292&lt;=0,0,MIN(D292+F292,IF(G4="InterestOnly",F292,IF(G4="FixedAmount",IF($A292&lt;=E4,H4,I4),IF(OR($A292=1,$A292=E4+1),PMT(E292/DayCount,MAX(TermMonths-$A292+1,1),-D292),IF(G291=0,PMT(E292/DayCount,MAX(TermMonths-$A292+1,1),-D292),G291))))))</f>
        <v/>
      </c>
      <c r="H292" s="32">
        <f>IF(OR(D292&lt;=0,$A292&lt;&gt;J4,J4=0),0,MIN(MAX(0,K4-L4*D292),MAX(0,D292-(G292-F292))))</f>
        <v/>
      </c>
      <c r="I292" s="32">
        <f>IF(D292&lt;=0,0,MIN(D292,(G292-F292)+H292))</f>
        <v/>
      </c>
      <c r="J292" s="32">
        <f>IF(D292&lt;=0,0,MAX(0,D292-I292))</f>
        <v/>
      </c>
      <c r="K292" s="32">
        <f>IF(OR($A292&gt;TermMonths,C5&lt;&gt;"Y"),0,Q291)</f>
        <v/>
      </c>
      <c r="L292" s="31">
        <f>IF(K292&lt;=0,0,IF($A292&lt;=E5,D5,F5))</f>
        <v/>
      </c>
      <c r="M292" s="32">
        <f>IF(K292&lt;=0,0,K292*L292/DayCount)</f>
        <v/>
      </c>
      <c r="N292" s="32">
        <f>IF(K292&lt;=0,0,MIN(K292+M292,IF(G5="InterestOnly",M292,IF(G5="FixedAmount",IF($A292&lt;=E5,H5,I5),IF(OR($A292=1,$A292=E5+1),PMT(L292/DayCount,MAX(TermMonths-$A292+1,1),-K292),IF(N291=0,PMT(L292/DayCount,MAX(TermMonths-$A292+1,1),-K292),N291))))))</f>
        <v/>
      </c>
      <c r="O292" s="32">
        <f>IF(OR(K292&lt;=0,$A292&lt;&gt;J5,J5=0),0,MIN(MAX(0,K5-L5*K292),MAX(0,K292-(N292-M292))))</f>
        <v/>
      </c>
      <c r="P292" s="32">
        <f>IF(K292&lt;=0,0,MIN(K292,(N292-M292)+O292))</f>
        <v/>
      </c>
      <c r="Q292" s="32">
        <f>IF(K292&lt;=0,0,MAX(0,K292-P292))</f>
        <v/>
      </c>
      <c r="R292" s="32">
        <f>IF(OR($A292&gt;TermMonths,C6&lt;&gt;"Y"),0,X291)</f>
        <v/>
      </c>
      <c r="S292" s="31">
        <f>IF(R292&lt;=0,0,IF($A292&lt;=E6,D6,F6))</f>
        <v/>
      </c>
      <c r="T292" s="32">
        <f>IF(R292&lt;=0,0,R292*S292/DayCount)</f>
        <v/>
      </c>
      <c r="U292" s="32">
        <f>IF(R292&lt;=0,0,MIN(R292+T292,IF(G6="InterestOnly",T292,IF(G6="FixedAmount",IF($A292&lt;=E6,H6,I6),IF(OR($A292=1,$A292=E6+1),PMT(S292/DayCount,MAX(TermMonths-$A292+1,1),-R292),IF(U291=0,PMT(S292/DayCount,MAX(TermMonths-$A292+1,1),-R292),U291))))))</f>
        <v/>
      </c>
      <c r="V292" s="32">
        <f>IF(OR(R292&lt;=0,$A292&lt;&gt;J6,J6=0),0,MIN(MAX(0,K6-L6*R292),MAX(0,R292-(U292-T292))))</f>
        <v/>
      </c>
      <c r="W292" s="32">
        <f>IF(R292&lt;=0,0,MIN(R292,(U292-T292)+V292))</f>
        <v/>
      </c>
      <c r="X292" s="32">
        <f>IF(R292&lt;=0,0,MAX(0,R292-W292))</f>
        <v/>
      </c>
      <c r="Y292" s="32">
        <f>IF(OR($A292&gt;TermMonths,C7&lt;&gt;"Y"),0,AE291)</f>
        <v/>
      </c>
      <c r="Z292" s="31">
        <f>IF(Y292&lt;=0,0,IF($A292&lt;=E7,D7,F7))</f>
        <v/>
      </c>
      <c r="AA292" s="32">
        <f>IF(Y292&lt;=0,0,Y292*Z292/DayCount)</f>
        <v/>
      </c>
      <c r="AB292" s="32">
        <f>IF(Y292&lt;=0,0,MIN(Y292+AA292,IF(G7="InterestOnly",AA292,IF(G7="FixedAmount",IF($A292&lt;=E7,H7,I7),IF(OR($A292=1,$A292=E7+1),PMT(Z292/DayCount,MAX(TermMonths-$A292+1,1),-Y292),IF(AB291=0,PMT(Z292/DayCount,MAX(TermMonths-$A292+1,1),-Y292),AB291))))))</f>
        <v/>
      </c>
      <c r="AC292" s="32">
        <f>IF(OR(Y292&lt;=0,$A292&lt;&gt;J7,J7=0),0,MIN(MAX(0,K7-L7*Y292),MAX(0,Y292-(AB292-AA292))))</f>
        <v/>
      </c>
      <c r="AD292" s="32">
        <f>IF(Y292&lt;=0,0,MIN(Y292,(AB292-AA292)+AC292))</f>
        <v/>
      </c>
      <c r="AE292" s="32">
        <f>IF(Y292&lt;=0,0,MAX(0,Y292-AD292))</f>
        <v/>
      </c>
      <c r="AF292" s="32">
        <f>IF(OR($A292&gt;TermMonths,C8&lt;&gt;"Y"),0,AL291)</f>
        <v/>
      </c>
      <c r="AG292" s="31">
        <f>IF(AF292&lt;=0,0,IF($A292&lt;=E8,D8,F8))</f>
        <v/>
      </c>
      <c r="AH292" s="32">
        <f>IF(AF292&lt;=0,0,AF292*AG292/DayCount)</f>
        <v/>
      </c>
      <c r="AI292" s="32">
        <f>IF(AF292&lt;=0,0,MIN(AF292+AH292,IF(G8="InterestOnly",AH292,IF(G8="FixedAmount",IF($A292&lt;=E8,H8,I8),IF(OR($A292=1,$A292=E8+1),PMT(AG292/DayCount,MAX(TermMonths-$A292+1,1),-AF292),IF(AI291=0,PMT(AG292/DayCount,MAX(TermMonths-$A292+1,1),-AF292),AI291))))))</f>
        <v/>
      </c>
      <c r="AJ292" s="32">
        <f>IF(OR(AF292&lt;=0,$A292&lt;&gt;J8,J8=0),0,MIN(MAX(0,K8-L8*AF292),MAX(0,AF292-(AI292-AH292))))</f>
        <v/>
      </c>
      <c r="AK292" s="32">
        <f>IF(AF292&lt;=0,0,MIN(AF292,(AI292-AH292)+AJ292))</f>
        <v/>
      </c>
      <c r="AL292" s="32">
        <f>IF(AF292&lt;=0,0,MAX(0,AF292-AK292))</f>
        <v/>
      </c>
      <c r="AM292" s="32">
        <f>IF(OR($A292&gt;TermMonths,C9&lt;&gt;"Y"),0,AS291)</f>
        <v/>
      </c>
      <c r="AN292" s="31">
        <f>IF(AM292&lt;=0,0,IF($A292&lt;=E9,D9,F9))</f>
        <v/>
      </c>
      <c r="AO292" s="32">
        <f>IF(AM292&lt;=0,0,AM292*AN292/DayCount)</f>
        <v/>
      </c>
      <c r="AP292" s="32">
        <f>IF(AM292&lt;=0,0,MIN(AM292+AO292,IF(G9="InterestOnly",AO292,IF(G9="FixedAmount",IF($A292&lt;=E9,H9,I9),IF(OR($A292=1,$A292=E9+1),PMT(AN292/DayCount,MAX(TermMonths-$A292+1,1),-AM292),IF(AP291=0,PMT(AN292/DayCount,MAX(TermMonths-$A292+1,1),-AM292),AP291))))))</f>
        <v/>
      </c>
      <c r="AQ292" s="32">
        <f>IF(OR(AM292&lt;=0,$A292&lt;&gt;J9,J9=0),0,MIN(MAX(0,K9-L9*AM292),MAX(0,AM292-(AP292-AO292))))</f>
        <v/>
      </c>
      <c r="AR292" s="32">
        <f>IF(AM292&lt;=0,0,MIN(AM292,(AP292-AO292)+AQ292))</f>
        <v/>
      </c>
      <c r="AS292" s="32">
        <f>IF(AM292&lt;=0,0,MAX(0,AM292-AR292))</f>
        <v/>
      </c>
    </row>
    <row r="293">
      <c r="A293" s="33" t="n">
        <v>280</v>
      </c>
      <c r="B293" s="34">
        <f>IF(A293&gt;TermMonths,"",EDATE(StartDate,A293-1))</f>
        <v/>
      </c>
      <c r="C293" s="33">
        <f>IF(B293="","",YEAR(B293))</f>
        <v/>
      </c>
      <c r="D293" s="32">
        <f>IF(OR($A293&gt;TermMonths,C4&lt;&gt;"Y"),0,J292)</f>
        <v/>
      </c>
      <c r="E293" s="31">
        <f>IF(D293&lt;=0,0,IF($A293&lt;=E4,D4,F4))</f>
        <v/>
      </c>
      <c r="F293" s="32">
        <f>IF(D293&lt;=0,0,D293*E293/DayCount)</f>
        <v/>
      </c>
      <c r="G293" s="32">
        <f>IF(D293&lt;=0,0,MIN(D293+F293,IF(G4="InterestOnly",F293,IF(G4="FixedAmount",IF($A293&lt;=E4,H4,I4),IF(OR($A293=1,$A293=E4+1),PMT(E293/DayCount,MAX(TermMonths-$A293+1,1),-D293),IF(G292=0,PMT(E293/DayCount,MAX(TermMonths-$A293+1,1),-D293),G292))))))</f>
        <v/>
      </c>
      <c r="H293" s="32">
        <f>IF(OR(D293&lt;=0,$A293&lt;&gt;J4,J4=0),0,MIN(MAX(0,K4-L4*D293),MAX(0,D293-(G293-F293))))</f>
        <v/>
      </c>
      <c r="I293" s="32">
        <f>IF(D293&lt;=0,0,MIN(D293,(G293-F293)+H293))</f>
        <v/>
      </c>
      <c r="J293" s="32">
        <f>IF(D293&lt;=0,0,MAX(0,D293-I293))</f>
        <v/>
      </c>
      <c r="K293" s="32">
        <f>IF(OR($A293&gt;TermMonths,C5&lt;&gt;"Y"),0,Q292)</f>
        <v/>
      </c>
      <c r="L293" s="31">
        <f>IF(K293&lt;=0,0,IF($A293&lt;=E5,D5,F5))</f>
        <v/>
      </c>
      <c r="M293" s="32">
        <f>IF(K293&lt;=0,0,K293*L293/DayCount)</f>
        <v/>
      </c>
      <c r="N293" s="32">
        <f>IF(K293&lt;=0,0,MIN(K293+M293,IF(G5="InterestOnly",M293,IF(G5="FixedAmount",IF($A293&lt;=E5,H5,I5),IF(OR($A293=1,$A293=E5+1),PMT(L293/DayCount,MAX(TermMonths-$A293+1,1),-K293),IF(N292=0,PMT(L293/DayCount,MAX(TermMonths-$A293+1,1),-K293),N292))))))</f>
        <v/>
      </c>
      <c r="O293" s="32">
        <f>IF(OR(K293&lt;=0,$A293&lt;&gt;J5,J5=0),0,MIN(MAX(0,K5-L5*K293),MAX(0,K293-(N293-M293))))</f>
        <v/>
      </c>
      <c r="P293" s="32">
        <f>IF(K293&lt;=0,0,MIN(K293,(N293-M293)+O293))</f>
        <v/>
      </c>
      <c r="Q293" s="32">
        <f>IF(K293&lt;=0,0,MAX(0,K293-P293))</f>
        <v/>
      </c>
      <c r="R293" s="32">
        <f>IF(OR($A293&gt;TermMonths,C6&lt;&gt;"Y"),0,X292)</f>
        <v/>
      </c>
      <c r="S293" s="31">
        <f>IF(R293&lt;=0,0,IF($A293&lt;=E6,D6,F6))</f>
        <v/>
      </c>
      <c r="T293" s="32">
        <f>IF(R293&lt;=0,0,R293*S293/DayCount)</f>
        <v/>
      </c>
      <c r="U293" s="32">
        <f>IF(R293&lt;=0,0,MIN(R293+T293,IF(G6="InterestOnly",T293,IF(G6="FixedAmount",IF($A293&lt;=E6,H6,I6),IF(OR($A293=1,$A293=E6+1),PMT(S293/DayCount,MAX(TermMonths-$A293+1,1),-R293),IF(U292=0,PMT(S293/DayCount,MAX(TermMonths-$A293+1,1),-R293),U292))))))</f>
        <v/>
      </c>
      <c r="V293" s="32">
        <f>IF(OR(R293&lt;=0,$A293&lt;&gt;J6,J6=0),0,MIN(MAX(0,K6-L6*R293),MAX(0,R293-(U293-T293))))</f>
        <v/>
      </c>
      <c r="W293" s="32">
        <f>IF(R293&lt;=0,0,MIN(R293,(U293-T293)+V293))</f>
        <v/>
      </c>
      <c r="X293" s="32">
        <f>IF(R293&lt;=0,0,MAX(0,R293-W293))</f>
        <v/>
      </c>
      <c r="Y293" s="32">
        <f>IF(OR($A293&gt;TermMonths,C7&lt;&gt;"Y"),0,AE292)</f>
        <v/>
      </c>
      <c r="Z293" s="31">
        <f>IF(Y293&lt;=0,0,IF($A293&lt;=E7,D7,F7))</f>
        <v/>
      </c>
      <c r="AA293" s="32">
        <f>IF(Y293&lt;=0,0,Y293*Z293/DayCount)</f>
        <v/>
      </c>
      <c r="AB293" s="32">
        <f>IF(Y293&lt;=0,0,MIN(Y293+AA293,IF(G7="InterestOnly",AA293,IF(G7="FixedAmount",IF($A293&lt;=E7,H7,I7),IF(OR($A293=1,$A293=E7+1),PMT(Z293/DayCount,MAX(TermMonths-$A293+1,1),-Y293),IF(AB292=0,PMT(Z293/DayCount,MAX(TermMonths-$A293+1,1),-Y293),AB292))))))</f>
        <v/>
      </c>
      <c r="AC293" s="32">
        <f>IF(OR(Y293&lt;=0,$A293&lt;&gt;J7,J7=0),0,MIN(MAX(0,K7-L7*Y293),MAX(0,Y293-(AB293-AA293))))</f>
        <v/>
      </c>
      <c r="AD293" s="32">
        <f>IF(Y293&lt;=0,0,MIN(Y293,(AB293-AA293)+AC293))</f>
        <v/>
      </c>
      <c r="AE293" s="32">
        <f>IF(Y293&lt;=0,0,MAX(0,Y293-AD293))</f>
        <v/>
      </c>
      <c r="AF293" s="32">
        <f>IF(OR($A293&gt;TermMonths,C8&lt;&gt;"Y"),0,AL292)</f>
        <v/>
      </c>
      <c r="AG293" s="31">
        <f>IF(AF293&lt;=0,0,IF($A293&lt;=E8,D8,F8))</f>
        <v/>
      </c>
      <c r="AH293" s="32">
        <f>IF(AF293&lt;=0,0,AF293*AG293/DayCount)</f>
        <v/>
      </c>
      <c r="AI293" s="32">
        <f>IF(AF293&lt;=0,0,MIN(AF293+AH293,IF(G8="InterestOnly",AH293,IF(G8="FixedAmount",IF($A293&lt;=E8,H8,I8),IF(OR($A293=1,$A293=E8+1),PMT(AG293/DayCount,MAX(TermMonths-$A293+1,1),-AF293),IF(AI292=0,PMT(AG293/DayCount,MAX(TermMonths-$A293+1,1),-AF293),AI292))))))</f>
        <v/>
      </c>
      <c r="AJ293" s="32">
        <f>IF(OR(AF293&lt;=0,$A293&lt;&gt;J8,J8=0),0,MIN(MAX(0,K8-L8*AF293),MAX(0,AF293-(AI293-AH293))))</f>
        <v/>
      </c>
      <c r="AK293" s="32">
        <f>IF(AF293&lt;=0,0,MIN(AF293,(AI293-AH293)+AJ293))</f>
        <v/>
      </c>
      <c r="AL293" s="32">
        <f>IF(AF293&lt;=0,0,MAX(0,AF293-AK293))</f>
        <v/>
      </c>
      <c r="AM293" s="32">
        <f>IF(OR($A293&gt;TermMonths,C9&lt;&gt;"Y"),0,AS292)</f>
        <v/>
      </c>
      <c r="AN293" s="31">
        <f>IF(AM293&lt;=0,0,IF($A293&lt;=E9,D9,F9))</f>
        <v/>
      </c>
      <c r="AO293" s="32">
        <f>IF(AM293&lt;=0,0,AM293*AN293/DayCount)</f>
        <v/>
      </c>
      <c r="AP293" s="32">
        <f>IF(AM293&lt;=0,0,MIN(AM293+AO293,IF(G9="InterestOnly",AO293,IF(G9="FixedAmount",IF($A293&lt;=E9,H9,I9),IF(OR($A293=1,$A293=E9+1),PMT(AN293/DayCount,MAX(TermMonths-$A293+1,1),-AM293),IF(AP292=0,PMT(AN293/DayCount,MAX(TermMonths-$A293+1,1),-AM293),AP292))))))</f>
        <v/>
      </c>
      <c r="AQ293" s="32">
        <f>IF(OR(AM293&lt;=0,$A293&lt;&gt;J9,J9=0),0,MIN(MAX(0,K9-L9*AM293),MAX(0,AM293-(AP293-AO293))))</f>
        <v/>
      </c>
      <c r="AR293" s="32">
        <f>IF(AM293&lt;=0,0,MIN(AM293,(AP293-AO293)+AQ293))</f>
        <v/>
      </c>
      <c r="AS293" s="32">
        <f>IF(AM293&lt;=0,0,MAX(0,AM293-AR293))</f>
        <v/>
      </c>
    </row>
    <row r="294">
      <c r="A294" s="33" t="n">
        <v>281</v>
      </c>
      <c r="B294" s="34">
        <f>IF(A294&gt;TermMonths,"",EDATE(StartDate,A294-1))</f>
        <v/>
      </c>
      <c r="C294" s="33">
        <f>IF(B294="","",YEAR(B294))</f>
        <v/>
      </c>
      <c r="D294" s="32">
        <f>IF(OR($A294&gt;TermMonths,C4&lt;&gt;"Y"),0,J293)</f>
        <v/>
      </c>
      <c r="E294" s="31">
        <f>IF(D294&lt;=0,0,IF($A294&lt;=E4,D4,F4))</f>
        <v/>
      </c>
      <c r="F294" s="32">
        <f>IF(D294&lt;=0,0,D294*E294/DayCount)</f>
        <v/>
      </c>
      <c r="G294" s="32">
        <f>IF(D294&lt;=0,0,MIN(D294+F294,IF(G4="InterestOnly",F294,IF(G4="FixedAmount",IF($A294&lt;=E4,H4,I4),IF(OR($A294=1,$A294=E4+1),PMT(E294/DayCount,MAX(TermMonths-$A294+1,1),-D294),IF(G293=0,PMT(E294/DayCount,MAX(TermMonths-$A294+1,1),-D294),G293))))))</f>
        <v/>
      </c>
      <c r="H294" s="32">
        <f>IF(OR(D294&lt;=0,$A294&lt;&gt;J4,J4=0),0,MIN(MAX(0,K4-L4*D294),MAX(0,D294-(G294-F294))))</f>
        <v/>
      </c>
      <c r="I294" s="32">
        <f>IF(D294&lt;=0,0,MIN(D294,(G294-F294)+H294))</f>
        <v/>
      </c>
      <c r="J294" s="32">
        <f>IF(D294&lt;=0,0,MAX(0,D294-I294))</f>
        <v/>
      </c>
      <c r="K294" s="32">
        <f>IF(OR($A294&gt;TermMonths,C5&lt;&gt;"Y"),0,Q293)</f>
        <v/>
      </c>
      <c r="L294" s="31">
        <f>IF(K294&lt;=0,0,IF($A294&lt;=E5,D5,F5))</f>
        <v/>
      </c>
      <c r="M294" s="32">
        <f>IF(K294&lt;=0,0,K294*L294/DayCount)</f>
        <v/>
      </c>
      <c r="N294" s="32">
        <f>IF(K294&lt;=0,0,MIN(K294+M294,IF(G5="InterestOnly",M294,IF(G5="FixedAmount",IF($A294&lt;=E5,H5,I5),IF(OR($A294=1,$A294=E5+1),PMT(L294/DayCount,MAX(TermMonths-$A294+1,1),-K294),IF(N293=0,PMT(L294/DayCount,MAX(TermMonths-$A294+1,1),-K294),N293))))))</f>
        <v/>
      </c>
      <c r="O294" s="32">
        <f>IF(OR(K294&lt;=0,$A294&lt;&gt;J5,J5=0),0,MIN(MAX(0,K5-L5*K294),MAX(0,K294-(N294-M294))))</f>
        <v/>
      </c>
      <c r="P294" s="32">
        <f>IF(K294&lt;=0,0,MIN(K294,(N294-M294)+O294))</f>
        <v/>
      </c>
      <c r="Q294" s="32">
        <f>IF(K294&lt;=0,0,MAX(0,K294-P294))</f>
        <v/>
      </c>
      <c r="R294" s="32">
        <f>IF(OR($A294&gt;TermMonths,C6&lt;&gt;"Y"),0,X293)</f>
        <v/>
      </c>
      <c r="S294" s="31">
        <f>IF(R294&lt;=0,0,IF($A294&lt;=E6,D6,F6))</f>
        <v/>
      </c>
      <c r="T294" s="32">
        <f>IF(R294&lt;=0,0,R294*S294/DayCount)</f>
        <v/>
      </c>
      <c r="U294" s="32">
        <f>IF(R294&lt;=0,0,MIN(R294+T294,IF(G6="InterestOnly",T294,IF(G6="FixedAmount",IF($A294&lt;=E6,H6,I6),IF(OR($A294=1,$A294=E6+1),PMT(S294/DayCount,MAX(TermMonths-$A294+1,1),-R294),IF(U293=0,PMT(S294/DayCount,MAX(TermMonths-$A294+1,1),-R294),U293))))))</f>
        <v/>
      </c>
      <c r="V294" s="32">
        <f>IF(OR(R294&lt;=0,$A294&lt;&gt;J6,J6=0),0,MIN(MAX(0,K6-L6*R294),MAX(0,R294-(U294-T294))))</f>
        <v/>
      </c>
      <c r="W294" s="32">
        <f>IF(R294&lt;=0,0,MIN(R294,(U294-T294)+V294))</f>
        <v/>
      </c>
      <c r="X294" s="32">
        <f>IF(R294&lt;=0,0,MAX(0,R294-W294))</f>
        <v/>
      </c>
      <c r="Y294" s="32">
        <f>IF(OR($A294&gt;TermMonths,C7&lt;&gt;"Y"),0,AE293)</f>
        <v/>
      </c>
      <c r="Z294" s="31">
        <f>IF(Y294&lt;=0,0,IF($A294&lt;=E7,D7,F7))</f>
        <v/>
      </c>
      <c r="AA294" s="32">
        <f>IF(Y294&lt;=0,0,Y294*Z294/DayCount)</f>
        <v/>
      </c>
      <c r="AB294" s="32">
        <f>IF(Y294&lt;=0,0,MIN(Y294+AA294,IF(G7="InterestOnly",AA294,IF(G7="FixedAmount",IF($A294&lt;=E7,H7,I7),IF(OR($A294=1,$A294=E7+1),PMT(Z294/DayCount,MAX(TermMonths-$A294+1,1),-Y294),IF(AB293=0,PMT(Z294/DayCount,MAX(TermMonths-$A294+1,1),-Y294),AB293))))))</f>
        <v/>
      </c>
      <c r="AC294" s="32">
        <f>IF(OR(Y294&lt;=0,$A294&lt;&gt;J7,J7=0),0,MIN(MAX(0,K7-L7*Y294),MAX(0,Y294-(AB294-AA294))))</f>
        <v/>
      </c>
      <c r="AD294" s="32">
        <f>IF(Y294&lt;=0,0,MIN(Y294,(AB294-AA294)+AC294))</f>
        <v/>
      </c>
      <c r="AE294" s="32">
        <f>IF(Y294&lt;=0,0,MAX(0,Y294-AD294))</f>
        <v/>
      </c>
      <c r="AF294" s="32">
        <f>IF(OR($A294&gt;TermMonths,C8&lt;&gt;"Y"),0,AL293)</f>
        <v/>
      </c>
      <c r="AG294" s="31">
        <f>IF(AF294&lt;=0,0,IF($A294&lt;=E8,D8,F8))</f>
        <v/>
      </c>
      <c r="AH294" s="32">
        <f>IF(AF294&lt;=0,0,AF294*AG294/DayCount)</f>
        <v/>
      </c>
      <c r="AI294" s="32">
        <f>IF(AF294&lt;=0,0,MIN(AF294+AH294,IF(G8="InterestOnly",AH294,IF(G8="FixedAmount",IF($A294&lt;=E8,H8,I8),IF(OR($A294=1,$A294=E8+1),PMT(AG294/DayCount,MAX(TermMonths-$A294+1,1),-AF294),IF(AI293=0,PMT(AG294/DayCount,MAX(TermMonths-$A294+1,1),-AF294),AI293))))))</f>
        <v/>
      </c>
      <c r="AJ294" s="32">
        <f>IF(OR(AF294&lt;=0,$A294&lt;&gt;J8,J8=0),0,MIN(MAX(0,K8-L8*AF294),MAX(0,AF294-(AI294-AH294))))</f>
        <v/>
      </c>
      <c r="AK294" s="32">
        <f>IF(AF294&lt;=0,0,MIN(AF294,(AI294-AH294)+AJ294))</f>
        <v/>
      </c>
      <c r="AL294" s="32">
        <f>IF(AF294&lt;=0,0,MAX(0,AF294-AK294))</f>
        <v/>
      </c>
      <c r="AM294" s="32">
        <f>IF(OR($A294&gt;TermMonths,C9&lt;&gt;"Y"),0,AS293)</f>
        <v/>
      </c>
      <c r="AN294" s="31">
        <f>IF(AM294&lt;=0,0,IF($A294&lt;=E9,D9,F9))</f>
        <v/>
      </c>
      <c r="AO294" s="32">
        <f>IF(AM294&lt;=0,0,AM294*AN294/DayCount)</f>
        <v/>
      </c>
      <c r="AP294" s="32">
        <f>IF(AM294&lt;=0,0,MIN(AM294+AO294,IF(G9="InterestOnly",AO294,IF(G9="FixedAmount",IF($A294&lt;=E9,H9,I9),IF(OR($A294=1,$A294=E9+1),PMT(AN294/DayCount,MAX(TermMonths-$A294+1,1),-AM294),IF(AP293=0,PMT(AN294/DayCount,MAX(TermMonths-$A294+1,1),-AM294),AP293))))))</f>
        <v/>
      </c>
      <c r="AQ294" s="32">
        <f>IF(OR(AM294&lt;=0,$A294&lt;&gt;J9,J9=0),0,MIN(MAX(0,K9-L9*AM294),MAX(0,AM294-(AP294-AO294))))</f>
        <v/>
      </c>
      <c r="AR294" s="32">
        <f>IF(AM294&lt;=0,0,MIN(AM294,(AP294-AO294)+AQ294))</f>
        <v/>
      </c>
      <c r="AS294" s="32">
        <f>IF(AM294&lt;=0,0,MAX(0,AM294-AR294))</f>
        <v/>
      </c>
    </row>
    <row r="295">
      <c r="A295" s="33" t="n">
        <v>282</v>
      </c>
      <c r="B295" s="34">
        <f>IF(A295&gt;TermMonths,"",EDATE(StartDate,A295-1))</f>
        <v/>
      </c>
      <c r="C295" s="33">
        <f>IF(B295="","",YEAR(B295))</f>
        <v/>
      </c>
      <c r="D295" s="32">
        <f>IF(OR($A295&gt;TermMonths,C4&lt;&gt;"Y"),0,J294)</f>
        <v/>
      </c>
      <c r="E295" s="31">
        <f>IF(D295&lt;=0,0,IF($A295&lt;=E4,D4,F4))</f>
        <v/>
      </c>
      <c r="F295" s="32">
        <f>IF(D295&lt;=0,0,D295*E295/DayCount)</f>
        <v/>
      </c>
      <c r="G295" s="32">
        <f>IF(D295&lt;=0,0,MIN(D295+F295,IF(G4="InterestOnly",F295,IF(G4="FixedAmount",IF($A295&lt;=E4,H4,I4),IF(OR($A295=1,$A295=E4+1),PMT(E295/DayCount,MAX(TermMonths-$A295+1,1),-D295),IF(G294=0,PMT(E295/DayCount,MAX(TermMonths-$A295+1,1),-D295),G294))))))</f>
        <v/>
      </c>
      <c r="H295" s="32">
        <f>IF(OR(D295&lt;=0,$A295&lt;&gt;J4,J4=0),0,MIN(MAX(0,K4-L4*D295),MAX(0,D295-(G295-F295))))</f>
        <v/>
      </c>
      <c r="I295" s="32">
        <f>IF(D295&lt;=0,0,MIN(D295,(G295-F295)+H295))</f>
        <v/>
      </c>
      <c r="J295" s="32">
        <f>IF(D295&lt;=0,0,MAX(0,D295-I295))</f>
        <v/>
      </c>
      <c r="K295" s="32">
        <f>IF(OR($A295&gt;TermMonths,C5&lt;&gt;"Y"),0,Q294)</f>
        <v/>
      </c>
      <c r="L295" s="31">
        <f>IF(K295&lt;=0,0,IF($A295&lt;=E5,D5,F5))</f>
        <v/>
      </c>
      <c r="M295" s="32">
        <f>IF(K295&lt;=0,0,K295*L295/DayCount)</f>
        <v/>
      </c>
      <c r="N295" s="32">
        <f>IF(K295&lt;=0,0,MIN(K295+M295,IF(G5="InterestOnly",M295,IF(G5="FixedAmount",IF($A295&lt;=E5,H5,I5),IF(OR($A295=1,$A295=E5+1),PMT(L295/DayCount,MAX(TermMonths-$A295+1,1),-K295),IF(N294=0,PMT(L295/DayCount,MAX(TermMonths-$A295+1,1),-K295),N294))))))</f>
        <v/>
      </c>
      <c r="O295" s="32">
        <f>IF(OR(K295&lt;=0,$A295&lt;&gt;J5,J5=0),0,MIN(MAX(0,K5-L5*K295),MAX(0,K295-(N295-M295))))</f>
        <v/>
      </c>
      <c r="P295" s="32">
        <f>IF(K295&lt;=0,0,MIN(K295,(N295-M295)+O295))</f>
        <v/>
      </c>
      <c r="Q295" s="32">
        <f>IF(K295&lt;=0,0,MAX(0,K295-P295))</f>
        <v/>
      </c>
      <c r="R295" s="32">
        <f>IF(OR($A295&gt;TermMonths,C6&lt;&gt;"Y"),0,X294)</f>
        <v/>
      </c>
      <c r="S295" s="31">
        <f>IF(R295&lt;=0,0,IF($A295&lt;=E6,D6,F6))</f>
        <v/>
      </c>
      <c r="T295" s="32">
        <f>IF(R295&lt;=0,0,R295*S295/DayCount)</f>
        <v/>
      </c>
      <c r="U295" s="32">
        <f>IF(R295&lt;=0,0,MIN(R295+T295,IF(G6="InterestOnly",T295,IF(G6="FixedAmount",IF($A295&lt;=E6,H6,I6),IF(OR($A295=1,$A295=E6+1),PMT(S295/DayCount,MAX(TermMonths-$A295+1,1),-R295),IF(U294=0,PMT(S295/DayCount,MAX(TermMonths-$A295+1,1),-R295),U294))))))</f>
        <v/>
      </c>
      <c r="V295" s="32">
        <f>IF(OR(R295&lt;=0,$A295&lt;&gt;J6,J6=0),0,MIN(MAX(0,K6-L6*R295),MAX(0,R295-(U295-T295))))</f>
        <v/>
      </c>
      <c r="W295" s="32">
        <f>IF(R295&lt;=0,0,MIN(R295,(U295-T295)+V295))</f>
        <v/>
      </c>
      <c r="X295" s="32">
        <f>IF(R295&lt;=0,0,MAX(0,R295-W295))</f>
        <v/>
      </c>
      <c r="Y295" s="32">
        <f>IF(OR($A295&gt;TermMonths,C7&lt;&gt;"Y"),0,AE294)</f>
        <v/>
      </c>
      <c r="Z295" s="31">
        <f>IF(Y295&lt;=0,0,IF($A295&lt;=E7,D7,F7))</f>
        <v/>
      </c>
      <c r="AA295" s="32">
        <f>IF(Y295&lt;=0,0,Y295*Z295/DayCount)</f>
        <v/>
      </c>
      <c r="AB295" s="32">
        <f>IF(Y295&lt;=0,0,MIN(Y295+AA295,IF(G7="InterestOnly",AA295,IF(G7="FixedAmount",IF($A295&lt;=E7,H7,I7),IF(OR($A295=1,$A295=E7+1),PMT(Z295/DayCount,MAX(TermMonths-$A295+1,1),-Y295),IF(AB294=0,PMT(Z295/DayCount,MAX(TermMonths-$A295+1,1),-Y295),AB294))))))</f>
        <v/>
      </c>
      <c r="AC295" s="32">
        <f>IF(OR(Y295&lt;=0,$A295&lt;&gt;J7,J7=0),0,MIN(MAX(0,K7-L7*Y295),MAX(0,Y295-(AB295-AA295))))</f>
        <v/>
      </c>
      <c r="AD295" s="32">
        <f>IF(Y295&lt;=0,0,MIN(Y295,(AB295-AA295)+AC295))</f>
        <v/>
      </c>
      <c r="AE295" s="32">
        <f>IF(Y295&lt;=0,0,MAX(0,Y295-AD295))</f>
        <v/>
      </c>
      <c r="AF295" s="32">
        <f>IF(OR($A295&gt;TermMonths,C8&lt;&gt;"Y"),0,AL294)</f>
        <v/>
      </c>
      <c r="AG295" s="31">
        <f>IF(AF295&lt;=0,0,IF($A295&lt;=E8,D8,F8))</f>
        <v/>
      </c>
      <c r="AH295" s="32">
        <f>IF(AF295&lt;=0,0,AF295*AG295/DayCount)</f>
        <v/>
      </c>
      <c r="AI295" s="32">
        <f>IF(AF295&lt;=0,0,MIN(AF295+AH295,IF(G8="InterestOnly",AH295,IF(G8="FixedAmount",IF($A295&lt;=E8,H8,I8),IF(OR($A295=1,$A295=E8+1),PMT(AG295/DayCount,MAX(TermMonths-$A295+1,1),-AF295),IF(AI294=0,PMT(AG295/DayCount,MAX(TermMonths-$A295+1,1),-AF295),AI294))))))</f>
        <v/>
      </c>
      <c r="AJ295" s="32">
        <f>IF(OR(AF295&lt;=0,$A295&lt;&gt;J8,J8=0),0,MIN(MAX(0,K8-L8*AF295),MAX(0,AF295-(AI295-AH295))))</f>
        <v/>
      </c>
      <c r="AK295" s="32">
        <f>IF(AF295&lt;=0,0,MIN(AF295,(AI295-AH295)+AJ295))</f>
        <v/>
      </c>
      <c r="AL295" s="32">
        <f>IF(AF295&lt;=0,0,MAX(0,AF295-AK295))</f>
        <v/>
      </c>
      <c r="AM295" s="32">
        <f>IF(OR($A295&gt;TermMonths,C9&lt;&gt;"Y"),0,AS294)</f>
        <v/>
      </c>
      <c r="AN295" s="31">
        <f>IF(AM295&lt;=0,0,IF($A295&lt;=E9,D9,F9))</f>
        <v/>
      </c>
      <c r="AO295" s="32">
        <f>IF(AM295&lt;=0,0,AM295*AN295/DayCount)</f>
        <v/>
      </c>
      <c r="AP295" s="32">
        <f>IF(AM295&lt;=0,0,MIN(AM295+AO295,IF(G9="InterestOnly",AO295,IF(G9="FixedAmount",IF($A295&lt;=E9,H9,I9),IF(OR($A295=1,$A295=E9+1),PMT(AN295/DayCount,MAX(TermMonths-$A295+1,1),-AM295),IF(AP294=0,PMT(AN295/DayCount,MAX(TermMonths-$A295+1,1),-AM295),AP294))))))</f>
        <v/>
      </c>
      <c r="AQ295" s="32">
        <f>IF(OR(AM295&lt;=0,$A295&lt;&gt;J9,J9=0),0,MIN(MAX(0,K9-L9*AM295),MAX(0,AM295-(AP295-AO295))))</f>
        <v/>
      </c>
      <c r="AR295" s="32">
        <f>IF(AM295&lt;=0,0,MIN(AM295,(AP295-AO295)+AQ295))</f>
        <v/>
      </c>
      <c r="AS295" s="32">
        <f>IF(AM295&lt;=0,0,MAX(0,AM295-AR295))</f>
        <v/>
      </c>
    </row>
    <row r="296">
      <c r="A296" s="33" t="n">
        <v>283</v>
      </c>
      <c r="B296" s="34">
        <f>IF(A296&gt;TermMonths,"",EDATE(StartDate,A296-1))</f>
        <v/>
      </c>
      <c r="C296" s="33">
        <f>IF(B296="","",YEAR(B296))</f>
        <v/>
      </c>
      <c r="D296" s="32">
        <f>IF(OR($A296&gt;TermMonths,C4&lt;&gt;"Y"),0,J295)</f>
        <v/>
      </c>
      <c r="E296" s="31">
        <f>IF(D296&lt;=0,0,IF($A296&lt;=E4,D4,F4))</f>
        <v/>
      </c>
      <c r="F296" s="32">
        <f>IF(D296&lt;=0,0,D296*E296/DayCount)</f>
        <v/>
      </c>
      <c r="G296" s="32">
        <f>IF(D296&lt;=0,0,MIN(D296+F296,IF(G4="InterestOnly",F296,IF(G4="FixedAmount",IF($A296&lt;=E4,H4,I4),IF(OR($A296=1,$A296=E4+1),PMT(E296/DayCount,MAX(TermMonths-$A296+1,1),-D296),IF(G295=0,PMT(E296/DayCount,MAX(TermMonths-$A296+1,1),-D296),G295))))))</f>
        <v/>
      </c>
      <c r="H296" s="32">
        <f>IF(OR(D296&lt;=0,$A296&lt;&gt;J4,J4=0),0,MIN(MAX(0,K4-L4*D296),MAX(0,D296-(G296-F296))))</f>
        <v/>
      </c>
      <c r="I296" s="32">
        <f>IF(D296&lt;=0,0,MIN(D296,(G296-F296)+H296))</f>
        <v/>
      </c>
      <c r="J296" s="32">
        <f>IF(D296&lt;=0,0,MAX(0,D296-I296))</f>
        <v/>
      </c>
      <c r="K296" s="32">
        <f>IF(OR($A296&gt;TermMonths,C5&lt;&gt;"Y"),0,Q295)</f>
        <v/>
      </c>
      <c r="L296" s="31">
        <f>IF(K296&lt;=0,0,IF($A296&lt;=E5,D5,F5))</f>
        <v/>
      </c>
      <c r="M296" s="32">
        <f>IF(K296&lt;=0,0,K296*L296/DayCount)</f>
        <v/>
      </c>
      <c r="N296" s="32">
        <f>IF(K296&lt;=0,0,MIN(K296+M296,IF(G5="InterestOnly",M296,IF(G5="FixedAmount",IF($A296&lt;=E5,H5,I5),IF(OR($A296=1,$A296=E5+1),PMT(L296/DayCount,MAX(TermMonths-$A296+1,1),-K296),IF(N295=0,PMT(L296/DayCount,MAX(TermMonths-$A296+1,1),-K296),N295))))))</f>
        <v/>
      </c>
      <c r="O296" s="32">
        <f>IF(OR(K296&lt;=0,$A296&lt;&gt;J5,J5=0),0,MIN(MAX(0,K5-L5*K296),MAX(0,K296-(N296-M296))))</f>
        <v/>
      </c>
      <c r="P296" s="32">
        <f>IF(K296&lt;=0,0,MIN(K296,(N296-M296)+O296))</f>
        <v/>
      </c>
      <c r="Q296" s="32">
        <f>IF(K296&lt;=0,0,MAX(0,K296-P296))</f>
        <v/>
      </c>
      <c r="R296" s="32">
        <f>IF(OR($A296&gt;TermMonths,C6&lt;&gt;"Y"),0,X295)</f>
        <v/>
      </c>
      <c r="S296" s="31">
        <f>IF(R296&lt;=0,0,IF($A296&lt;=E6,D6,F6))</f>
        <v/>
      </c>
      <c r="T296" s="32">
        <f>IF(R296&lt;=0,0,R296*S296/DayCount)</f>
        <v/>
      </c>
      <c r="U296" s="32">
        <f>IF(R296&lt;=0,0,MIN(R296+T296,IF(G6="InterestOnly",T296,IF(G6="FixedAmount",IF($A296&lt;=E6,H6,I6),IF(OR($A296=1,$A296=E6+1),PMT(S296/DayCount,MAX(TermMonths-$A296+1,1),-R296),IF(U295=0,PMT(S296/DayCount,MAX(TermMonths-$A296+1,1),-R296),U295))))))</f>
        <v/>
      </c>
      <c r="V296" s="32">
        <f>IF(OR(R296&lt;=0,$A296&lt;&gt;J6,J6=0),0,MIN(MAX(0,K6-L6*R296),MAX(0,R296-(U296-T296))))</f>
        <v/>
      </c>
      <c r="W296" s="32">
        <f>IF(R296&lt;=0,0,MIN(R296,(U296-T296)+V296))</f>
        <v/>
      </c>
      <c r="X296" s="32">
        <f>IF(R296&lt;=0,0,MAX(0,R296-W296))</f>
        <v/>
      </c>
      <c r="Y296" s="32">
        <f>IF(OR($A296&gt;TermMonths,C7&lt;&gt;"Y"),0,AE295)</f>
        <v/>
      </c>
      <c r="Z296" s="31">
        <f>IF(Y296&lt;=0,0,IF($A296&lt;=E7,D7,F7))</f>
        <v/>
      </c>
      <c r="AA296" s="32">
        <f>IF(Y296&lt;=0,0,Y296*Z296/DayCount)</f>
        <v/>
      </c>
      <c r="AB296" s="32">
        <f>IF(Y296&lt;=0,0,MIN(Y296+AA296,IF(G7="InterestOnly",AA296,IF(G7="FixedAmount",IF($A296&lt;=E7,H7,I7),IF(OR($A296=1,$A296=E7+1),PMT(Z296/DayCount,MAX(TermMonths-$A296+1,1),-Y296),IF(AB295=0,PMT(Z296/DayCount,MAX(TermMonths-$A296+1,1),-Y296),AB295))))))</f>
        <v/>
      </c>
      <c r="AC296" s="32">
        <f>IF(OR(Y296&lt;=0,$A296&lt;&gt;J7,J7=0),0,MIN(MAX(0,K7-L7*Y296),MAX(0,Y296-(AB296-AA296))))</f>
        <v/>
      </c>
      <c r="AD296" s="32">
        <f>IF(Y296&lt;=0,0,MIN(Y296,(AB296-AA296)+AC296))</f>
        <v/>
      </c>
      <c r="AE296" s="32">
        <f>IF(Y296&lt;=0,0,MAX(0,Y296-AD296))</f>
        <v/>
      </c>
      <c r="AF296" s="32">
        <f>IF(OR($A296&gt;TermMonths,C8&lt;&gt;"Y"),0,AL295)</f>
        <v/>
      </c>
      <c r="AG296" s="31">
        <f>IF(AF296&lt;=0,0,IF($A296&lt;=E8,D8,F8))</f>
        <v/>
      </c>
      <c r="AH296" s="32">
        <f>IF(AF296&lt;=0,0,AF296*AG296/DayCount)</f>
        <v/>
      </c>
      <c r="AI296" s="32">
        <f>IF(AF296&lt;=0,0,MIN(AF296+AH296,IF(G8="InterestOnly",AH296,IF(G8="FixedAmount",IF($A296&lt;=E8,H8,I8),IF(OR($A296=1,$A296=E8+1),PMT(AG296/DayCount,MAX(TermMonths-$A296+1,1),-AF296),IF(AI295=0,PMT(AG296/DayCount,MAX(TermMonths-$A296+1,1),-AF296),AI295))))))</f>
        <v/>
      </c>
      <c r="AJ296" s="32">
        <f>IF(OR(AF296&lt;=0,$A296&lt;&gt;J8,J8=0),0,MIN(MAX(0,K8-L8*AF296),MAX(0,AF296-(AI296-AH296))))</f>
        <v/>
      </c>
      <c r="AK296" s="32">
        <f>IF(AF296&lt;=0,0,MIN(AF296,(AI296-AH296)+AJ296))</f>
        <v/>
      </c>
      <c r="AL296" s="32">
        <f>IF(AF296&lt;=0,0,MAX(0,AF296-AK296))</f>
        <v/>
      </c>
      <c r="AM296" s="32">
        <f>IF(OR($A296&gt;TermMonths,C9&lt;&gt;"Y"),0,AS295)</f>
        <v/>
      </c>
      <c r="AN296" s="31">
        <f>IF(AM296&lt;=0,0,IF($A296&lt;=E9,D9,F9))</f>
        <v/>
      </c>
      <c r="AO296" s="32">
        <f>IF(AM296&lt;=0,0,AM296*AN296/DayCount)</f>
        <v/>
      </c>
      <c r="AP296" s="32">
        <f>IF(AM296&lt;=0,0,MIN(AM296+AO296,IF(G9="InterestOnly",AO296,IF(G9="FixedAmount",IF($A296&lt;=E9,H9,I9),IF(OR($A296=1,$A296=E9+1),PMT(AN296/DayCount,MAX(TermMonths-$A296+1,1),-AM296),IF(AP295=0,PMT(AN296/DayCount,MAX(TermMonths-$A296+1,1),-AM296),AP295))))))</f>
        <v/>
      </c>
      <c r="AQ296" s="32">
        <f>IF(OR(AM296&lt;=0,$A296&lt;&gt;J9,J9=0),0,MIN(MAX(0,K9-L9*AM296),MAX(0,AM296-(AP296-AO296))))</f>
        <v/>
      </c>
      <c r="AR296" s="32">
        <f>IF(AM296&lt;=0,0,MIN(AM296,(AP296-AO296)+AQ296))</f>
        <v/>
      </c>
      <c r="AS296" s="32">
        <f>IF(AM296&lt;=0,0,MAX(0,AM296-AR296))</f>
        <v/>
      </c>
    </row>
    <row r="297">
      <c r="A297" s="33" t="n">
        <v>284</v>
      </c>
      <c r="B297" s="34">
        <f>IF(A297&gt;TermMonths,"",EDATE(StartDate,A297-1))</f>
        <v/>
      </c>
      <c r="C297" s="33">
        <f>IF(B297="","",YEAR(B297))</f>
        <v/>
      </c>
      <c r="D297" s="32">
        <f>IF(OR($A297&gt;TermMonths,C4&lt;&gt;"Y"),0,J296)</f>
        <v/>
      </c>
      <c r="E297" s="31">
        <f>IF(D297&lt;=0,0,IF($A297&lt;=E4,D4,F4))</f>
        <v/>
      </c>
      <c r="F297" s="32">
        <f>IF(D297&lt;=0,0,D297*E297/DayCount)</f>
        <v/>
      </c>
      <c r="G297" s="32">
        <f>IF(D297&lt;=0,0,MIN(D297+F297,IF(G4="InterestOnly",F297,IF(G4="FixedAmount",IF($A297&lt;=E4,H4,I4),IF(OR($A297=1,$A297=E4+1),PMT(E297/DayCount,MAX(TermMonths-$A297+1,1),-D297),IF(G296=0,PMT(E297/DayCount,MAX(TermMonths-$A297+1,1),-D297),G296))))))</f>
        <v/>
      </c>
      <c r="H297" s="32">
        <f>IF(OR(D297&lt;=0,$A297&lt;&gt;J4,J4=0),0,MIN(MAX(0,K4-L4*D297),MAX(0,D297-(G297-F297))))</f>
        <v/>
      </c>
      <c r="I297" s="32">
        <f>IF(D297&lt;=0,0,MIN(D297,(G297-F297)+H297))</f>
        <v/>
      </c>
      <c r="J297" s="32">
        <f>IF(D297&lt;=0,0,MAX(0,D297-I297))</f>
        <v/>
      </c>
      <c r="K297" s="32">
        <f>IF(OR($A297&gt;TermMonths,C5&lt;&gt;"Y"),0,Q296)</f>
        <v/>
      </c>
      <c r="L297" s="31">
        <f>IF(K297&lt;=0,0,IF($A297&lt;=E5,D5,F5))</f>
        <v/>
      </c>
      <c r="M297" s="32">
        <f>IF(K297&lt;=0,0,K297*L297/DayCount)</f>
        <v/>
      </c>
      <c r="N297" s="32">
        <f>IF(K297&lt;=0,0,MIN(K297+M297,IF(G5="InterestOnly",M297,IF(G5="FixedAmount",IF($A297&lt;=E5,H5,I5),IF(OR($A297=1,$A297=E5+1),PMT(L297/DayCount,MAX(TermMonths-$A297+1,1),-K297),IF(N296=0,PMT(L297/DayCount,MAX(TermMonths-$A297+1,1),-K297),N296))))))</f>
        <v/>
      </c>
      <c r="O297" s="32">
        <f>IF(OR(K297&lt;=0,$A297&lt;&gt;J5,J5=0),0,MIN(MAX(0,K5-L5*K297),MAX(0,K297-(N297-M297))))</f>
        <v/>
      </c>
      <c r="P297" s="32">
        <f>IF(K297&lt;=0,0,MIN(K297,(N297-M297)+O297))</f>
        <v/>
      </c>
      <c r="Q297" s="32">
        <f>IF(K297&lt;=0,0,MAX(0,K297-P297))</f>
        <v/>
      </c>
      <c r="R297" s="32">
        <f>IF(OR($A297&gt;TermMonths,C6&lt;&gt;"Y"),0,X296)</f>
        <v/>
      </c>
      <c r="S297" s="31">
        <f>IF(R297&lt;=0,0,IF($A297&lt;=E6,D6,F6))</f>
        <v/>
      </c>
      <c r="T297" s="32">
        <f>IF(R297&lt;=0,0,R297*S297/DayCount)</f>
        <v/>
      </c>
      <c r="U297" s="32">
        <f>IF(R297&lt;=0,0,MIN(R297+T297,IF(G6="InterestOnly",T297,IF(G6="FixedAmount",IF($A297&lt;=E6,H6,I6),IF(OR($A297=1,$A297=E6+1),PMT(S297/DayCount,MAX(TermMonths-$A297+1,1),-R297),IF(U296=0,PMT(S297/DayCount,MAX(TermMonths-$A297+1,1),-R297),U296))))))</f>
        <v/>
      </c>
      <c r="V297" s="32">
        <f>IF(OR(R297&lt;=0,$A297&lt;&gt;J6,J6=0),0,MIN(MAX(0,K6-L6*R297),MAX(0,R297-(U297-T297))))</f>
        <v/>
      </c>
      <c r="W297" s="32">
        <f>IF(R297&lt;=0,0,MIN(R297,(U297-T297)+V297))</f>
        <v/>
      </c>
      <c r="X297" s="32">
        <f>IF(R297&lt;=0,0,MAX(0,R297-W297))</f>
        <v/>
      </c>
      <c r="Y297" s="32">
        <f>IF(OR($A297&gt;TermMonths,C7&lt;&gt;"Y"),0,AE296)</f>
        <v/>
      </c>
      <c r="Z297" s="31">
        <f>IF(Y297&lt;=0,0,IF($A297&lt;=E7,D7,F7))</f>
        <v/>
      </c>
      <c r="AA297" s="32">
        <f>IF(Y297&lt;=0,0,Y297*Z297/DayCount)</f>
        <v/>
      </c>
      <c r="AB297" s="32">
        <f>IF(Y297&lt;=0,0,MIN(Y297+AA297,IF(G7="InterestOnly",AA297,IF(G7="FixedAmount",IF($A297&lt;=E7,H7,I7),IF(OR($A297=1,$A297=E7+1),PMT(Z297/DayCount,MAX(TermMonths-$A297+1,1),-Y297),IF(AB296=0,PMT(Z297/DayCount,MAX(TermMonths-$A297+1,1),-Y297),AB296))))))</f>
        <v/>
      </c>
      <c r="AC297" s="32">
        <f>IF(OR(Y297&lt;=0,$A297&lt;&gt;J7,J7=0),0,MIN(MAX(0,K7-L7*Y297),MAX(0,Y297-(AB297-AA297))))</f>
        <v/>
      </c>
      <c r="AD297" s="32">
        <f>IF(Y297&lt;=0,0,MIN(Y297,(AB297-AA297)+AC297))</f>
        <v/>
      </c>
      <c r="AE297" s="32">
        <f>IF(Y297&lt;=0,0,MAX(0,Y297-AD297))</f>
        <v/>
      </c>
      <c r="AF297" s="32">
        <f>IF(OR($A297&gt;TermMonths,C8&lt;&gt;"Y"),0,AL296)</f>
        <v/>
      </c>
      <c r="AG297" s="31">
        <f>IF(AF297&lt;=0,0,IF($A297&lt;=E8,D8,F8))</f>
        <v/>
      </c>
      <c r="AH297" s="32">
        <f>IF(AF297&lt;=0,0,AF297*AG297/DayCount)</f>
        <v/>
      </c>
      <c r="AI297" s="32">
        <f>IF(AF297&lt;=0,0,MIN(AF297+AH297,IF(G8="InterestOnly",AH297,IF(G8="FixedAmount",IF($A297&lt;=E8,H8,I8),IF(OR($A297=1,$A297=E8+1),PMT(AG297/DayCount,MAX(TermMonths-$A297+1,1),-AF297),IF(AI296=0,PMT(AG297/DayCount,MAX(TermMonths-$A297+1,1),-AF297),AI296))))))</f>
        <v/>
      </c>
      <c r="AJ297" s="32">
        <f>IF(OR(AF297&lt;=0,$A297&lt;&gt;J8,J8=0),0,MIN(MAX(0,K8-L8*AF297),MAX(0,AF297-(AI297-AH297))))</f>
        <v/>
      </c>
      <c r="AK297" s="32">
        <f>IF(AF297&lt;=0,0,MIN(AF297,(AI297-AH297)+AJ297))</f>
        <v/>
      </c>
      <c r="AL297" s="32">
        <f>IF(AF297&lt;=0,0,MAX(0,AF297-AK297))</f>
        <v/>
      </c>
      <c r="AM297" s="32">
        <f>IF(OR($A297&gt;TermMonths,C9&lt;&gt;"Y"),0,AS296)</f>
        <v/>
      </c>
      <c r="AN297" s="31">
        <f>IF(AM297&lt;=0,0,IF($A297&lt;=E9,D9,F9))</f>
        <v/>
      </c>
      <c r="AO297" s="32">
        <f>IF(AM297&lt;=0,0,AM297*AN297/DayCount)</f>
        <v/>
      </c>
      <c r="AP297" s="32">
        <f>IF(AM297&lt;=0,0,MIN(AM297+AO297,IF(G9="InterestOnly",AO297,IF(G9="FixedAmount",IF($A297&lt;=E9,H9,I9),IF(OR($A297=1,$A297=E9+1),PMT(AN297/DayCount,MAX(TermMonths-$A297+1,1),-AM297),IF(AP296=0,PMT(AN297/DayCount,MAX(TermMonths-$A297+1,1),-AM297),AP296))))))</f>
        <v/>
      </c>
      <c r="AQ297" s="32">
        <f>IF(OR(AM297&lt;=0,$A297&lt;&gt;J9,J9=0),0,MIN(MAX(0,K9-L9*AM297),MAX(0,AM297-(AP297-AO297))))</f>
        <v/>
      </c>
      <c r="AR297" s="32">
        <f>IF(AM297&lt;=0,0,MIN(AM297,(AP297-AO297)+AQ297))</f>
        <v/>
      </c>
      <c r="AS297" s="32">
        <f>IF(AM297&lt;=0,0,MAX(0,AM297-AR297))</f>
        <v/>
      </c>
    </row>
    <row r="298">
      <c r="A298" s="33" t="n">
        <v>285</v>
      </c>
      <c r="B298" s="34">
        <f>IF(A298&gt;TermMonths,"",EDATE(StartDate,A298-1))</f>
        <v/>
      </c>
      <c r="C298" s="33">
        <f>IF(B298="","",YEAR(B298))</f>
        <v/>
      </c>
      <c r="D298" s="32">
        <f>IF(OR($A298&gt;TermMonths,C4&lt;&gt;"Y"),0,J297)</f>
        <v/>
      </c>
      <c r="E298" s="31">
        <f>IF(D298&lt;=0,0,IF($A298&lt;=E4,D4,F4))</f>
        <v/>
      </c>
      <c r="F298" s="32">
        <f>IF(D298&lt;=0,0,D298*E298/DayCount)</f>
        <v/>
      </c>
      <c r="G298" s="32">
        <f>IF(D298&lt;=0,0,MIN(D298+F298,IF(G4="InterestOnly",F298,IF(G4="FixedAmount",IF($A298&lt;=E4,H4,I4),IF(OR($A298=1,$A298=E4+1),PMT(E298/DayCount,MAX(TermMonths-$A298+1,1),-D298),IF(G297=0,PMT(E298/DayCount,MAX(TermMonths-$A298+1,1),-D298),G297))))))</f>
        <v/>
      </c>
      <c r="H298" s="32">
        <f>IF(OR(D298&lt;=0,$A298&lt;&gt;J4,J4=0),0,MIN(MAX(0,K4-L4*D298),MAX(0,D298-(G298-F298))))</f>
        <v/>
      </c>
      <c r="I298" s="32">
        <f>IF(D298&lt;=0,0,MIN(D298,(G298-F298)+H298))</f>
        <v/>
      </c>
      <c r="J298" s="32">
        <f>IF(D298&lt;=0,0,MAX(0,D298-I298))</f>
        <v/>
      </c>
      <c r="K298" s="32">
        <f>IF(OR($A298&gt;TermMonths,C5&lt;&gt;"Y"),0,Q297)</f>
        <v/>
      </c>
      <c r="L298" s="31">
        <f>IF(K298&lt;=0,0,IF($A298&lt;=E5,D5,F5))</f>
        <v/>
      </c>
      <c r="M298" s="32">
        <f>IF(K298&lt;=0,0,K298*L298/DayCount)</f>
        <v/>
      </c>
      <c r="N298" s="32">
        <f>IF(K298&lt;=0,0,MIN(K298+M298,IF(G5="InterestOnly",M298,IF(G5="FixedAmount",IF($A298&lt;=E5,H5,I5),IF(OR($A298=1,$A298=E5+1),PMT(L298/DayCount,MAX(TermMonths-$A298+1,1),-K298),IF(N297=0,PMT(L298/DayCount,MAX(TermMonths-$A298+1,1),-K298),N297))))))</f>
        <v/>
      </c>
      <c r="O298" s="32">
        <f>IF(OR(K298&lt;=0,$A298&lt;&gt;J5,J5=0),0,MIN(MAX(0,K5-L5*K298),MAX(0,K298-(N298-M298))))</f>
        <v/>
      </c>
      <c r="P298" s="32">
        <f>IF(K298&lt;=0,0,MIN(K298,(N298-M298)+O298))</f>
        <v/>
      </c>
      <c r="Q298" s="32">
        <f>IF(K298&lt;=0,0,MAX(0,K298-P298))</f>
        <v/>
      </c>
      <c r="R298" s="32">
        <f>IF(OR($A298&gt;TermMonths,C6&lt;&gt;"Y"),0,X297)</f>
        <v/>
      </c>
      <c r="S298" s="31">
        <f>IF(R298&lt;=0,0,IF($A298&lt;=E6,D6,F6))</f>
        <v/>
      </c>
      <c r="T298" s="32">
        <f>IF(R298&lt;=0,0,R298*S298/DayCount)</f>
        <v/>
      </c>
      <c r="U298" s="32">
        <f>IF(R298&lt;=0,0,MIN(R298+T298,IF(G6="InterestOnly",T298,IF(G6="FixedAmount",IF($A298&lt;=E6,H6,I6),IF(OR($A298=1,$A298=E6+1),PMT(S298/DayCount,MAX(TermMonths-$A298+1,1),-R298),IF(U297=0,PMT(S298/DayCount,MAX(TermMonths-$A298+1,1),-R298),U297))))))</f>
        <v/>
      </c>
      <c r="V298" s="32">
        <f>IF(OR(R298&lt;=0,$A298&lt;&gt;J6,J6=0),0,MIN(MAX(0,K6-L6*R298),MAX(0,R298-(U298-T298))))</f>
        <v/>
      </c>
      <c r="W298" s="32">
        <f>IF(R298&lt;=0,0,MIN(R298,(U298-T298)+V298))</f>
        <v/>
      </c>
      <c r="X298" s="32">
        <f>IF(R298&lt;=0,0,MAX(0,R298-W298))</f>
        <v/>
      </c>
      <c r="Y298" s="32">
        <f>IF(OR($A298&gt;TermMonths,C7&lt;&gt;"Y"),0,AE297)</f>
        <v/>
      </c>
      <c r="Z298" s="31">
        <f>IF(Y298&lt;=0,0,IF($A298&lt;=E7,D7,F7))</f>
        <v/>
      </c>
      <c r="AA298" s="32">
        <f>IF(Y298&lt;=0,0,Y298*Z298/DayCount)</f>
        <v/>
      </c>
      <c r="AB298" s="32">
        <f>IF(Y298&lt;=0,0,MIN(Y298+AA298,IF(G7="InterestOnly",AA298,IF(G7="FixedAmount",IF($A298&lt;=E7,H7,I7),IF(OR($A298=1,$A298=E7+1),PMT(Z298/DayCount,MAX(TermMonths-$A298+1,1),-Y298),IF(AB297=0,PMT(Z298/DayCount,MAX(TermMonths-$A298+1,1),-Y298),AB297))))))</f>
        <v/>
      </c>
      <c r="AC298" s="32">
        <f>IF(OR(Y298&lt;=0,$A298&lt;&gt;J7,J7=0),0,MIN(MAX(0,K7-L7*Y298),MAX(0,Y298-(AB298-AA298))))</f>
        <v/>
      </c>
      <c r="AD298" s="32">
        <f>IF(Y298&lt;=0,0,MIN(Y298,(AB298-AA298)+AC298))</f>
        <v/>
      </c>
      <c r="AE298" s="32">
        <f>IF(Y298&lt;=0,0,MAX(0,Y298-AD298))</f>
        <v/>
      </c>
      <c r="AF298" s="32">
        <f>IF(OR($A298&gt;TermMonths,C8&lt;&gt;"Y"),0,AL297)</f>
        <v/>
      </c>
      <c r="AG298" s="31">
        <f>IF(AF298&lt;=0,0,IF($A298&lt;=E8,D8,F8))</f>
        <v/>
      </c>
      <c r="AH298" s="32">
        <f>IF(AF298&lt;=0,0,AF298*AG298/DayCount)</f>
        <v/>
      </c>
      <c r="AI298" s="32">
        <f>IF(AF298&lt;=0,0,MIN(AF298+AH298,IF(G8="InterestOnly",AH298,IF(G8="FixedAmount",IF($A298&lt;=E8,H8,I8),IF(OR($A298=1,$A298=E8+1),PMT(AG298/DayCount,MAX(TermMonths-$A298+1,1),-AF298),IF(AI297=0,PMT(AG298/DayCount,MAX(TermMonths-$A298+1,1),-AF298),AI297))))))</f>
        <v/>
      </c>
      <c r="AJ298" s="32">
        <f>IF(OR(AF298&lt;=0,$A298&lt;&gt;J8,J8=0),0,MIN(MAX(0,K8-L8*AF298),MAX(0,AF298-(AI298-AH298))))</f>
        <v/>
      </c>
      <c r="AK298" s="32">
        <f>IF(AF298&lt;=0,0,MIN(AF298,(AI298-AH298)+AJ298))</f>
        <v/>
      </c>
      <c r="AL298" s="32">
        <f>IF(AF298&lt;=0,0,MAX(0,AF298-AK298))</f>
        <v/>
      </c>
      <c r="AM298" s="32">
        <f>IF(OR($A298&gt;TermMonths,C9&lt;&gt;"Y"),0,AS297)</f>
        <v/>
      </c>
      <c r="AN298" s="31">
        <f>IF(AM298&lt;=0,0,IF($A298&lt;=E9,D9,F9))</f>
        <v/>
      </c>
      <c r="AO298" s="32">
        <f>IF(AM298&lt;=0,0,AM298*AN298/DayCount)</f>
        <v/>
      </c>
      <c r="AP298" s="32">
        <f>IF(AM298&lt;=0,0,MIN(AM298+AO298,IF(G9="InterestOnly",AO298,IF(G9="FixedAmount",IF($A298&lt;=E9,H9,I9),IF(OR($A298=1,$A298=E9+1),PMT(AN298/DayCount,MAX(TermMonths-$A298+1,1),-AM298),IF(AP297=0,PMT(AN298/DayCount,MAX(TermMonths-$A298+1,1),-AM298),AP297))))))</f>
        <v/>
      </c>
      <c r="AQ298" s="32">
        <f>IF(OR(AM298&lt;=0,$A298&lt;&gt;J9,J9=0),0,MIN(MAX(0,K9-L9*AM298),MAX(0,AM298-(AP298-AO298))))</f>
        <v/>
      </c>
      <c r="AR298" s="32">
        <f>IF(AM298&lt;=0,0,MIN(AM298,(AP298-AO298)+AQ298))</f>
        <v/>
      </c>
      <c r="AS298" s="32">
        <f>IF(AM298&lt;=0,0,MAX(0,AM298-AR298))</f>
        <v/>
      </c>
    </row>
    <row r="299">
      <c r="A299" s="33" t="n">
        <v>286</v>
      </c>
      <c r="B299" s="34">
        <f>IF(A299&gt;TermMonths,"",EDATE(StartDate,A299-1))</f>
        <v/>
      </c>
      <c r="C299" s="33">
        <f>IF(B299="","",YEAR(B299))</f>
        <v/>
      </c>
      <c r="D299" s="32">
        <f>IF(OR($A299&gt;TermMonths,C4&lt;&gt;"Y"),0,J298)</f>
        <v/>
      </c>
      <c r="E299" s="31">
        <f>IF(D299&lt;=0,0,IF($A299&lt;=E4,D4,F4))</f>
        <v/>
      </c>
      <c r="F299" s="32">
        <f>IF(D299&lt;=0,0,D299*E299/DayCount)</f>
        <v/>
      </c>
      <c r="G299" s="32">
        <f>IF(D299&lt;=0,0,MIN(D299+F299,IF(G4="InterestOnly",F299,IF(G4="FixedAmount",IF($A299&lt;=E4,H4,I4),IF(OR($A299=1,$A299=E4+1),PMT(E299/DayCount,MAX(TermMonths-$A299+1,1),-D299),IF(G298=0,PMT(E299/DayCount,MAX(TermMonths-$A299+1,1),-D299),G298))))))</f>
        <v/>
      </c>
      <c r="H299" s="32">
        <f>IF(OR(D299&lt;=0,$A299&lt;&gt;J4,J4=0),0,MIN(MAX(0,K4-L4*D299),MAX(0,D299-(G299-F299))))</f>
        <v/>
      </c>
      <c r="I299" s="32">
        <f>IF(D299&lt;=0,0,MIN(D299,(G299-F299)+H299))</f>
        <v/>
      </c>
      <c r="J299" s="32">
        <f>IF(D299&lt;=0,0,MAX(0,D299-I299))</f>
        <v/>
      </c>
      <c r="K299" s="32">
        <f>IF(OR($A299&gt;TermMonths,C5&lt;&gt;"Y"),0,Q298)</f>
        <v/>
      </c>
      <c r="L299" s="31">
        <f>IF(K299&lt;=0,0,IF($A299&lt;=E5,D5,F5))</f>
        <v/>
      </c>
      <c r="M299" s="32">
        <f>IF(K299&lt;=0,0,K299*L299/DayCount)</f>
        <v/>
      </c>
      <c r="N299" s="32">
        <f>IF(K299&lt;=0,0,MIN(K299+M299,IF(G5="InterestOnly",M299,IF(G5="FixedAmount",IF($A299&lt;=E5,H5,I5),IF(OR($A299=1,$A299=E5+1),PMT(L299/DayCount,MAX(TermMonths-$A299+1,1),-K299),IF(N298=0,PMT(L299/DayCount,MAX(TermMonths-$A299+1,1),-K299),N298))))))</f>
        <v/>
      </c>
      <c r="O299" s="32">
        <f>IF(OR(K299&lt;=0,$A299&lt;&gt;J5,J5=0),0,MIN(MAX(0,K5-L5*K299),MAX(0,K299-(N299-M299))))</f>
        <v/>
      </c>
      <c r="P299" s="32">
        <f>IF(K299&lt;=0,0,MIN(K299,(N299-M299)+O299))</f>
        <v/>
      </c>
      <c r="Q299" s="32">
        <f>IF(K299&lt;=0,0,MAX(0,K299-P299))</f>
        <v/>
      </c>
      <c r="R299" s="32">
        <f>IF(OR($A299&gt;TermMonths,C6&lt;&gt;"Y"),0,X298)</f>
        <v/>
      </c>
      <c r="S299" s="31">
        <f>IF(R299&lt;=0,0,IF($A299&lt;=E6,D6,F6))</f>
        <v/>
      </c>
      <c r="T299" s="32">
        <f>IF(R299&lt;=0,0,R299*S299/DayCount)</f>
        <v/>
      </c>
      <c r="U299" s="32">
        <f>IF(R299&lt;=0,0,MIN(R299+T299,IF(G6="InterestOnly",T299,IF(G6="FixedAmount",IF($A299&lt;=E6,H6,I6),IF(OR($A299=1,$A299=E6+1),PMT(S299/DayCount,MAX(TermMonths-$A299+1,1),-R299),IF(U298=0,PMT(S299/DayCount,MAX(TermMonths-$A299+1,1),-R299),U298))))))</f>
        <v/>
      </c>
      <c r="V299" s="32">
        <f>IF(OR(R299&lt;=0,$A299&lt;&gt;J6,J6=0),0,MIN(MAX(0,K6-L6*R299),MAX(0,R299-(U299-T299))))</f>
        <v/>
      </c>
      <c r="W299" s="32">
        <f>IF(R299&lt;=0,0,MIN(R299,(U299-T299)+V299))</f>
        <v/>
      </c>
      <c r="X299" s="32">
        <f>IF(R299&lt;=0,0,MAX(0,R299-W299))</f>
        <v/>
      </c>
      <c r="Y299" s="32">
        <f>IF(OR($A299&gt;TermMonths,C7&lt;&gt;"Y"),0,AE298)</f>
        <v/>
      </c>
      <c r="Z299" s="31">
        <f>IF(Y299&lt;=0,0,IF($A299&lt;=E7,D7,F7))</f>
        <v/>
      </c>
      <c r="AA299" s="32">
        <f>IF(Y299&lt;=0,0,Y299*Z299/DayCount)</f>
        <v/>
      </c>
      <c r="AB299" s="32">
        <f>IF(Y299&lt;=0,0,MIN(Y299+AA299,IF(G7="InterestOnly",AA299,IF(G7="FixedAmount",IF($A299&lt;=E7,H7,I7),IF(OR($A299=1,$A299=E7+1),PMT(Z299/DayCount,MAX(TermMonths-$A299+1,1),-Y299),IF(AB298=0,PMT(Z299/DayCount,MAX(TermMonths-$A299+1,1),-Y299),AB298))))))</f>
        <v/>
      </c>
      <c r="AC299" s="32">
        <f>IF(OR(Y299&lt;=0,$A299&lt;&gt;J7,J7=0),0,MIN(MAX(0,K7-L7*Y299),MAX(0,Y299-(AB299-AA299))))</f>
        <v/>
      </c>
      <c r="AD299" s="32">
        <f>IF(Y299&lt;=0,0,MIN(Y299,(AB299-AA299)+AC299))</f>
        <v/>
      </c>
      <c r="AE299" s="32">
        <f>IF(Y299&lt;=0,0,MAX(0,Y299-AD299))</f>
        <v/>
      </c>
      <c r="AF299" s="32">
        <f>IF(OR($A299&gt;TermMonths,C8&lt;&gt;"Y"),0,AL298)</f>
        <v/>
      </c>
      <c r="AG299" s="31">
        <f>IF(AF299&lt;=0,0,IF($A299&lt;=E8,D8,F8))</f>
        <v/>
      </c>
      <c r="AH299" s="32">
        <f>IF(AF299&lt;=0,0,AF299*AG299/DayCount)</f>
        <v/>
      </c>
      <c r="AI299" s="32">
        <f>IF(AF299&lt;=0,0,MIN(AF299+AH299,IF(G8="InterestOnly",AH299,IF(G8="FixedAmount",IF($A299&lt;=E8,H8,I8),IF(OR($A299=1,$A299=E8+1),PMT(AG299/DayCount,MAX(TermMonths-$A299+1,1),-AF299),IF(AI298=0,PMT(AG299/DayCount,MAX(TermMonths-$A299+1,1),-AF299),AI298))))))</f>
        <v/>
      </c>
      <c r="AJ299" s="32">
        <f>IF(OR(AF299&lt;=0,$A299&lt;&gt;J8,J8=0),0,MIN(MAX(0,K8-L8*AF299),MAX(0,AF299-(AI299-AH299))))</f>
        <v/>
      </c>
      <c r="AK299" s="32">
        <f>IF(AF299&lt;=0,0,MIN(AF299,(AI299-AH299)+AJ299))</f>
        <v/>
      </c>
      <c r="AL299" s="32">
        <f>IF(AF299&lt;=0,0,MAX(0,AF299-AK299))</f>
        <v/>
      </c>
      <c r="AM299" s="32">
        <f>IF(OR($A299&gt;TermMonths,C9&lt;&gt;"Y"),0,AS298)</f>
        <v/>
      </c>
      <c r="AN299" s="31">
        <f>IF(AM299&lt;=0,0,IF($A299&lt;=E9,D9,F9))</f>
        <v/>
      </c>
      <c r="AO299" s="32">
        <f>IF(AM299&lt;=0,0,AM299*AN299/DayCount)</f>
        <v/>
      </c>
      <c r="AP299" s="32">
        <f>IF(AM299&lt;=0,0,MIN(AM299+AO299,IF(G9="InterestOnly",AO299,IF(G9="FixedAmount",IF($A299&lt;=E9,H9,I9),IF(OR($A299=1,$A299=E9+1),PMT(AN299/DayCount,MAX(TermMonths-$A299+1,1),-AM299),IF(AP298=0,PMT(AN299/DayCount,MAX(TermMonths-$A299+1,1),-AM299),AP298))))))</f>
        <v/>
      </c>
      <c r="AQ299" s="32">
        <f>IF(OR(AM299&lt;=0,$A299&lt;&gt;J9,J9=0),0,MIN(MAX(0,K9-L9*AM299),MAX(0,AM299-(AP299-AO299))))</f>
        <v/>
      </c>
      <c r="AR299" s="32">
        <f>IF(AM299&lt;=0,0,MIN(AM299,(AP299-AO299)+AQ299))</f>
        <v/>
      </c>
      <c r="AS299" s="32">
        <f>IF(AM299&lt;=0,0,MAX(0,AM299-AR299))</f>
        <v/>
      </c>
    </row>
    <row r="300">
      <c r="A300" s="33" t="n">
        <v>287</v>
      </c>
      <c r="B300" s="34">
        <f>IF(A300&gt;TermMonths,"",EDATE(StartDate,A300-1))</f>
        <v/>
      </c>
      <c r="C300" s="33">
        <f>IF(B300="","",YEAR(B300))</f>
        <v/>
      </c>
      <c r="D300" s="32">
        <f>IF(OR($A300&gt;TermMonths,C4&lt;&gt;"Y"),0,J299)</f>
        <v/>
      </c>
      <c r="E300" s="31">
        <f>IF(D300&lt;=0,0,IF($A300&lt;=E4,D4,F4))</f>
        <v/>
      </c>
      <c r="F300" s="32">
        <f>IF(D300&lt;=0,0,D300*E300/DayCount)</f>
        <v/>
      </c>
      <c r="G300" s="32">
        <f>IF(D300&lt;=0,0,MIN(D300+F300,IF(G4="InterestOnly",F300,IF(G4="FixedAmount",IF($A300&lt;=E4,H4,I4),IF(OR($A300=1,$A300=E4+1),PMT(E300/DayCount,MAX(TermMonths-$A300+1,1),-D300),IF(G299=0,PMT(E300/DayCount,MAX(TermMonths-$A300+1,1),-D300),G299))))))</f>
        <v/>
      </c>
      <c r="H300" s="32">
        <f>IF(OR(D300&lt;=0,$A300&lt;&gt;J4,J4=0),0,MIN(MAX(0,K4-L4*D300),MAX(0,D300-(G300-F300))))</f>
        <v/>
      </c>
      <c r="I300" s="32">
        <f>IF(D300&lt;=0,0,MIN(D300,(G300-F300)+H300))</f>
        <v/>
      </c>
      <c r="J300" s="32">
        <f>IF(D300&lt;=0,0,MAX(0,D300-I300))</f>
        <v/>
      </c>
      <c r="K300" s="32">
        <f>IF(OR($A300&gt;TermMonths,C5&lt;&gt;"Y"),0,Q299)</f>
        <v/>
      </c>
      <c r="L300" s="31">
        <f>IF(K300&lt;=0,0,IF($A300&lt;=E5,D5,F5))</f>
        <v/>
      </c>
      <c r="M300" s="32">
        <f>IF(K300&lt;=0,0,K300*L300/DayCount)</f>
        <v/>
      </c>
      <c r="N300" s="32">
        <f>IF(K300&lt;=0,0,MIN(K300+M300,IF(G5="InterestOnly",M300,IF(G5="FixedAmount",IF($A300&lt;=E5,H5,I5),IF(OR($A300=1,$A300=E5+1),PMT(L300/DayCount,MAX(TermMonths-$A300+1,1),-K300),IF(N299=0,PMT(L300/DayCount,MAX(TermMonths-$A300+1,1),-K300),N299))))))</f>
        <v/>
      </c>
      <c r="O300" s="32">
        <f>IF(OR(K300&lt;=0,$A300&lt;&gt;J5,J5=0),0,MIN(MAX(0,K5-L5*K300),MAX(0,K300-(N300-M300))))</f>
        <v/>
      </c>
      <c r="P300" s="32">
        <f>IF(K300&lt;=0,0,MIN(K300,(N300-M300)+O300))</f>
        <v/>
      </c>
      <c r="Q300" s="32">
        <f>IF(K300&lt;=0,0,MAX(0,K300-P300))</f>
        <v/>
      </c>
      <c r="R300" s="32">
        <f>IF(OR($A300&gt;TermMonths,C6&lt;&gt;"Y"),0,X299)</f>
        <v/>
      </c>
      <c r="S300" s="31">
        <f>IF(R300&lt;=0,0,IF($A300&lt;=E6,D6,F6))</f>
        <v/>
      </c>
      <c r="T300" s="32">
        <f>IF(R300&lt;=0,0,R300*S300/DayCount)</f>
        <v/>
      </c>
      <c r="U300" s="32">
        <f>IF(R300&lt;=0,0,MIN(R300+T300,IF(G6="InterestOnly",T300,IF(G6="FixedAmount",IF($A300&lt;=E6,H6,I6),IF(OR($A300=1,$A300=E6+1),PMT(S300/DayCount,MAX(TermMonths-$A300+1,1),-R300),IF(U299=0,PMT(S300/DayCount,MAX(TermMonths-$A300+1,1),-R300),U299))))))</f>
        <v/>
      </c>
      <c r="V300" s="32">
        <f>IF(OR(R300&lt;=0,$A300&lt;&gt;J6,J6=0),0,MIN(MAX(0,K6-L6*R300),MAX(0,R300-(U300-T300))))</f>
        <v/>
      </c>
      <c r="W300" s="32">
        <f>IF(R300&lt;=0,0,MIN(R300,(U300-T300)+V300))</f>
        <v/>
      </c>
      <c r="X300" s="32">
        <f>IF(R300&lt;=0,0,MAX(0,R300-W300))</f>
        <v/>
      </c>
      <c r="Y300" s="32">
        <f>IF(OR($A300&gt;TermMonths,C7&lt;&gt;"Y"),0,AE299)</f>
        <v/>
      </c>
      <c r="Z300" s="31">
        <f>IF(Y300&lt;=0,0,IF($A300&lt;=E7,D7,F7))</f>
        <v/>
      </c>
      <c r="AA300" s="32">
        <f>IF(Y300&lt;=0,0,Y300*Z300/DayCount)</f>
        <v/>
      </c>
      <c r="AB300" s="32">
        <f>IF(Y300&lt;=0,0,MIN(Y300+AA300,IF(G7="InterestOnly",AA300,IF(G7="FixedAmount",IF($A300&lt;=E7,H7,I7),IF(OR($A300=1,$A300=E7+1),PMT(Z300/DayCount,MAX(TermMonths-$A300+1,1),-Y300),IF(AB299=0,PMT(Z300/DayCount,MAX(TermMonths-$A300+1,1),-Y300),AB299))))))</f>
        <v/>
      </c>
      <c r="AC300" s="32">
        <f>IF(OR(Y300&lt;=0,$A300&lt;&gt;J7,J7=0),0,MIN(MAX(0,K7-L7*Y300),MAX(0,Y300-(AB300-AA300))))</f>
        <v/>
      </c>
      <c r="AD300" s="32">
        <f>IF(Y300&lt;=0,0,MIN(Y300,(AB300-AA300)+AC300))</f>
        <v/>
      </c>
      <c r="AE300" s="32">
        <f>IF(Y300&lt;=0,0,MAX(0,Y300-AD300))</f>
        <v/>
      </c>
      <c r="AF300" s="32">
        <f>IF(OR($A300&gt;TermMonths,C8&lt;&gt;"Y"),0,AL299)</f>
        <v/>
      </c>
      <c r="AG300" s="31">
        <f>IF(AF300&lt;=0,0,IF($A300&lt;=E8,D8,F8))</f>
        <v/>
      </c>
      <c r="AH300" s="32">
        <f>IF(AF300&lt;=0,0,AF300*AG300/DayCount)</f>
        <v/>
      </c>
      <c r="AI300" s="32">
        <f>IF(AF300&lt;=0,0,MIN(AF300+AH300,IF(G8="InterestOnly",AH300,IF(G8="FixedAmount",IF($A300&lt;=E8,H8,I8),IF(OR($A300=1,$A300=E8+1),PMT(AG300/DayCount,MAX(TermMonths-$A300+1,1),-AF300),IF(AI299=0,PMT(AG300/DayCount,MAX(TermMonths-$A300+1,1),-AF300),AI299))))))</f>
        <v/>
      </c>
      <c r="AJ300" s="32">
        <f>IF(OR(AF300&lt;=0,$A300&lt;&gt;J8,J8=0),0,MIN(MAX(0,K8-L8*AF300),MAX(0,AF300-(AI300-AH300))))</f>
        <v/>
      </c>
      <c r="AK300" s="32">
        <f>IF(AF300&lt;=0,0,MIN(AF300,(AI300-AH300)+AJ300))</f>
        <v/>
      </c>
      <c r="AL300" s="32">
        <f>IF(AF300&lt;=0,0,MAX(0,AF300-AK300))</f>
        <v/>
      </c>
      <c r="AM300" s="32">
        <f>IF(OR($A300&gt;TermMonths,C9&lt;&gt;"Y"),0,AS299)</f>
        <v/>
      </c>
      <c r="AN300" s="31">
        <f>IF(AM300&lt;=0,0,IF($A300&lt;=E9,D9,F9))</f>
        <v/>
      </c>
      <c r="AO300" s="32">
        <f>IF(AM300&lt;=0,0,AM300*AN300/DayCount)</f>
        <v/>
      </c>
      <c r="AP300" s="32">
        <f>IF(AM300&lt;=0,0,MIN(AM300+AO300,IF(G9="InterestOnly",AO300,IF(G9="FixedAmount",IF($A300&lt;=E9,H9,I9),IF(OR($A300=1,$A300=E9+1),PMT(AN300/DayCount,MAX(TermMonths-$A300+1,1),-AM300),IF(AP299=0,PMT(AN300/DayCount,MAX(TermMonths-$A300+1,1),-AM300),AP299))))))</f>
        <v/>
      </c>
      <c r="AQ300" s="32">
        <f>IF(OR(AM300&lt;=0,$A300&lt;&gt;J9,J9=0),0,MIN(MAX(0,K9-L9*AM300),MAX(0,AM300-(AP300-AO300))))</f>
        <v/>
      </c>
      <c r="AR300" s="32">
        <f>IF(AM300&lt;=0,0,MIN(AM300,(AP300-AO300)+AQ300))</f>
        <v/>
      </c>
      <c r="AS300" s="32">
        <f>IF(AM300&lt;=0,0,MAX(0,AM300-AR300))</f>
        <v/>
      </c>
    </row>
    <row r="301">
      <c r="A301" s="33" t="n">
        <v>288</v>
      </c>
      <c r="B301" s="34">
        <f>IF(A301&gt;TermMonths,"",EDATE(StartDate,A301-1))</f>
        <v/>
      </c>
      <c r="C301" s="33">
        <f>IF(B301="","",YEAR(B301))</f>
        <v/>
      </c>
      <c r="D301" s="32">
        <f>IF(OR($A301&gt;TermMonths,C4&lt;&gt;"Y"),0,J300)</f>
        <v/>
      </c>
      <c r="E301" s="31">
        <f>IF(D301&lt;=0,0,IF($A301&lt;=E4,D4,F4))</f>
        <v/>
      </c>
      <c r="F301" s="32">
        <f>IF(D301&lt;=0,0,D301*E301/DayCount)</f>
        <v/>
      </c>
      <c r="G301" s="32">
        <f>IF(D301&lt;=0,0,MIN(D301+F301,IF(G4="InterestOnly",F301,IF(G4="FixedAmount",IF($A301&lt;=E4,H4,I4),IF(OR($A301=1,$A301=E4+1),PMT(E301/DayCount,MAX(TermMonths-$A301+1,1),-D301),IF(G300=0,PMT(E301/DayCount,MAX(TermMonths-$A301+1,1),-D301),G300))))))</f>
        <v/>
      </c>
      <c r="H301" s="32">
        <f>IF(OR(D301&lt;=0,$A301&lt;&gt;J4,J4=0),0,MIN(MAX(0,K4-L4*D301),MAX(0,D301-(G301-F301))))</f>
        <v/>
      </c>
      <c r="I301" s="32">
        <f>IF(D301&lt;=0,0,MIN(D301,(G301-F301)+H301))</f>
        <v/>
      </c>
      <c r="J301" s="32">
        <f>IF(D301&lt;=0,0,MAX(0,D301-I301))</f>
        <v/>
      </c>
      <c r="K301" s="32">
        <f>IF(OR($A301&gt;TermMonths,C5&lt;&gt;"Y"),0,Q300)</f>
        <v/>
      </c>
      <c r="L301" s="31">
        <f>IF(K301&lt;=0,0,IF($A301&lt;=E5,D5,F5))</f>
        <v/>
      </c>
      <c r="M301" s="32">
        <f>IF(K301&lt;=0,0,K301*L301/DayCount)</f>
        <v/>
      </c>
      <c r="N301" s="32">
        <f>IF(K301&lt;=0,0,MIN(K301+M301,IF(G5="InterestOnly",M301,IF(G5="FixedAmount",IF($A301&lt;=E5,H5,I5),IF(OR($A301=1,$A301=E5+1),PMT(L301/DayCount,MAX(TermMonths-$A301+1,1),-K301),IF(N300=0,PMT(L301/DayCount,MAX(TermMonths-$A301+1,1),-K301),N300))))))</f>
        <v/>
      </c>
      <c r="O301" s="32">
        <f>IF(OR(K301&lt;=0,$A301&lt;&gt;J5,J5=0),0,MIN(MAX(0,K5-L5*K301),MAX(0,K301-(N301-M301))))</f>
        <v/>
      </c>
      <c r="P301" s="32">
        <f>IF(K301&lt;=0,0,MIN(K301,(N301-M301)+O301))</f>
        <v/>
      </c>
      <c r="Q301" s="32">
        <f>IF(K301&lt;=0,0,MAX(0,K301-P301))</f>
        <v/>
      </c>
      <c r="R301" s="32">
        <f>IF(OR($A301&gt;TermMonths,C6&lt;&gt;"Y"),0,X300)</f>
        <v/>
      </c>
      <c r="S301" s="31">
        <f>IF(R301&lt;=0,0,IF($A301&lt;=E6,D6,F6))</f>
        <v/>
      </c>
      <c r="T301" s="32">
        <f>IF(R301&lt;=0,0,R301*S301/DayCount)</f>
        <v/>
      </c>
      <c r="U301" s="32">
        <f>IF(R301&lt;=0,0,MIN(R301+T301,IF(G6="InterestOnly",T301,IF(G6="FixedAmount",IF($A301&lt;=E6,H6,I6),IF(OR($A301=1,$A301=E6+1),PMT(S301/DayCount,MAX(TermMonths-$A301+1,1),-R301),IF(U300=0,PMT(S301/DayCount,MAX(TermMonths-$A301+1,1),-R301),U300))))))</f>
        <v/>
      </c>
      <c r="V301" s="32">
        <f>IF(OR(R301&lt;=0,$A301&lt;&gt;J6,J6=0),0,MIN(MAX(0,K6-L6*R301),MAX(0,R301-(U301-T301))))</f>
        <v/>
      </c>
      <c r="W301" s="32">
        <f>IF(R301&lt;=0,0,MIN(R301,(U301-T301)+V301))</f>
        <v/>
      </c>
      <c r="X301" s="32">
        <f>IF(R301&lt;=0,0,MAX(0,R301-W301))</f>
        <v/>
      </c>
      <c r="Y301" s="32">
        <f>IF(OR($A301&gt;TermMonths,C7&lt;&gt;"Y"),0,AE300)</f>
        <v/>
      </c>
      <c r="Z301" s="31">
        <f>IF(Y301&lt;=0,0,IF($A301&lt;=E7,D7,F7))</f>
        <v/>
      </c>
      <c r="AA301" s="32">
        <f>IF(Y301&lt;=0,0,Y301*Z301/DayCount)</f>
        <v/>
      </c>
      <c r="AB301" s="32">
        <f>IF(Y301&lt;=0,0,MIN(Y301+AA301,IF(G7="InterestOnly",AA301,IF(G7="FixedAmount",IF($A301&lt;=E7,H7,I7),IF(OR($A301=1,$A301=E7+1),PMT(Z301/DayCount,MAX(TermMonths-$A301+1,1),-Y301),IF(AB300=0,PMT(Z301/DayCount,MAX(TermMonths-$A301+1,1),-Y301),AB300))))))</f>
        <v/>
      </c>
      <c r="AC301" s="32">
        <f>IF(OR(Y301&lt;=0,$A301&lt;&gt;J7,J7=0),0,MIN(MAX(0,K7-L7*Y301),MAX(0,Y301-(AB301-AA301))))</f>
        <v/>
      </c>
      <c r="AD301" s="32">
        <f>IF(Y301&lt;=0,0,MIN(Y301,(AB301-AA301)+AC301))</f>
        <v/>
      </c>
      <c r="AE301" s="32">
        <f>IF(Y301&lt;=0,0,MAX(0,Y301-AD301))</f>
        <v/>
      </c>
      <c r="AF301" s="32">
        <f>IF(OR($A301&gt;TermMonths,C8&lt;&gt;"Y"),0,AL300)</f>
        <v/>
      </c>
      <c r="AG301" s="31">
        <f>IF(AF301&lt;=0,0,IF($A301&lt;=E8,D8,F8))</f>
        <v/>
      </c>
      <c r="AH301" s="32">
        <f>IF(AF301&lt;=0,0,AF301*AG301/DayCount)</f>
        <v/>
      </c>
      <c r="AI301" s="32">
        <f>IF(AF301&lt;=0,0,MIN(AF301+AH301,IF(G8="InterestOnly",AH301,IF(G8="FixedAmount",IF($A301&lt;=E8,H8,I8),IF(OR($A301=1,$A301=E8+1),PMT(AG301/DayCount,MAX(TermMonths-$A301+1,1),-AF301),IF(AI300=0,PMT(AG301/DayCount,MAX(TermMonths-$A301+1,1),-AF301),AI300))))))</f>
        <v/>
      </c>
      <c r="AJ301" s="32">
        <f>IF(OR(AF301&lt;=0,$A301&lt;&gt;J8,J8=0),0,MIN(MAX(0,K8-L8*AF301),MAX(0,AF301-(AI301-AH301))))</f>
        <v/>
      </c>
      <c r="AK301" s="32">
        <f>IF(AF301&lt;=0,0,MIN(AF301,(AI301-AH301)+AJ301))</f>
        <v/>
      </c>
      <c r="AL301" s="32">
        <f>IF(AF301&lt;=0,0,MAX(0,AF301-AK301))</f>
        <v/>
      </c>
      <c r="AM301" s="32">
        <f>IF(OR($A301&gt;TermMonths,C9&lt;&gt;"Y"),0,AS300)</f>
        <v/>
      </c>
      <c r="AN301" s="31">
        <f>IF(AM301&lt;=0,0,IF($A301&lt;=E9,D9,F9))</f>
        <v/>
      </c>
      <c r="AO301" s="32">
        <f>IF(AM301&lt;=0,0,AM301*AN301/DayCount)</f>
        <v/>
      </c>
      <c r="AP301" s="32">
        <f>IF(AM301&lt;=0,0,MIN(AM301+AO301,IF(G9="InterestOnly",AO301,IF(G9="FixedAmount",IF($A301&lt;=E9,H9,I9),IF(OR($A301=1,$A301=E9+1),PMT(AN301/DayCount,MAX(TermMonths-$A301+1,1),-AM301),IF(AP300=0,PMT(AN301/DayCount,MAX(TermMonths-$A301+1,1),-AM301),AP300))))))</f>
        <v/>
      </c>
      <c r="AQ301" s="32">
        <f>IF(OR(AM301&lt;=0,$A301&lt;&gt;J9,J9=0),0,MIN(MAX(0,K9-L9*AM301),MAX(0,AM301-(AP301-AO301))))</f>
        <v/>
      </c>
      <c r="AR301" s="32">
        <f>IF(AM301&lt;=0,0,MIN(AM301,(AP301-AO301)+AQ301))</f>
        <v/>
      </c>
      <c r="AS301" s="32">
        <f>IF(AM301&lt;=0,0,MAX(0,AM301-AR301))</f>
        <v/>
      </c>
    </row>
    <row r="302">
      <c r="A302" s="33" t="n">
        <v>289</v>
      </c>
      <c r="B302" s="34">
        <f>IF(A302&gt;TermMonths,"",EDATE(StartDate,A302-1))</f>
        <v/>
      </c>
      <c r="C302" s="33">
        <f>IF(B302="","",YEAR(B302))</f>
        <v/>
      </c>
      <c r="D302" s="32">
        <f>IF(OR($A302&gt;TermMonths,C4&lt;&gt;"Y"),0,J301)</f>
        <v/>
      </c>
      <c r="E302" s="31">
        <f>IF(D302&lt;=0,0,IF($A302&lt;=E4,D4,F4))</f>
        <v/>
      </c>
      <c r="F302" s="32">
        <f>IF(D302&lt;=0,0,D302*E302/DayCount)</f>
        <v/>
      </c>
      <c r="G302" s="32">
        <f>IF(D302&lt;=0,0,MIN(D302+F302,IF(G4="InterestOnly",F302,IF(G4="FixedAmount",IF($A302&lt;=E4,H4,I4),IF(OR($A302=1,$A302=E4+1),PMT(E302/DayCount,MAX(TermMonths-$A302+1,1),-D302),IF(G301=0,PMT(E302/DayCount,MAX(TermMonths-$A302+1,1),-D302),G301))))))</f>
        <v/>
      </c>
      <c r="H302" s="32">
        <f>IF(OR(D302&lt;=0,$A302&lt;&gt;J4,J4=0),0,MIN(MAX(0,K4-L4*D302),MAX(0,D302-(G302-F302))))</f>
        <v/>
      </c>
      <c r="I302" s="32">
        <f>IF(D302&lt;=0,0,MIN(D302,(G302-F302)+H302))</f>
        <v/>
      </c>
      <c r="J302" s="32">
        <f>IF(D302&lt;=0,0,MAX(0,D302-I302))</f>
        <v/>
      </c>
      <c r="K302" s="32">
        <f>IF(OR($A302&gt;TermMonths,C5&lt;&gt;"Y"),0,Q301)</f>
        <v/>
      </c>
      <c r="L302" s="31">
        <f>IF(K302&lt;=0,0,IF($A302&lt;=E5,D5,F5))</f>
        <v/>
      </c>
      <c r="M302" s="32">
        <f>IF(K302&lt;=0,0,K302*L302/DayCount)</f>
        <v/>
      </c>
      <c r="N302" s="32">
        <f>IF(K302&lt;=0,0,MIN(K302+M302,IF(G5="InterestOnly",M302,IF(G5="FixedAmount",IF($A302&lt;=E5,H5,I5),IF(OR($A302=1,$A302=E5+1),PMT(L302/DayCount,MAX(TermMonths-$A302+1,1),-K302),IF(N301=0,PMT(L302/DayCount,MAX(TermMonths-$A302+1,1),-K302),N301))))))</f>
        <v/>
      </c>
      <c r="O302" s="32">
        <f>IF(OR(K302&lt;=0,$A302&lt;&gt;J5,J5=0),0,MIN(MAX(0,K5-L5*K302),MAX(0,K302-(N302-M302))))</f>
        <v/>
      </c>
      <c r="P302" s="32">
        <f>IF(K302&lt;=0,0,MIN(K302,(N302-M302)+O302))</f>
        <v/>
      </c>
      <c r="Q302" s="32">
        <f>IF(K302&lt;=0,0,MAX(0,K302-P302))</f>
        <v/>
      </c>
      <c r="R302" s="32">
        <f>IF(OR($A302&gt;TermMonths,C6&lt;&gt;"Y"),0,X301)</f>
        <v/>
      </c>
      <c r="S302" s="31">
        <f>IF(R302&lt;=0,0,IF($A302&lt;=E6,D6,F6))</f>
        <v/>
      </c>
      <c r="T302" s="32">
        <f>IF(R302&lt;=0,0,R302*S302/DayCount)</f>
        <v/>
      </c>
      <c r="U302" s="32">
        <f>IF(R302&lt;=0,0,MIN(R302+T302,IF(G6="InterestOnly",T302,IF(G6="FixedAmount",IF($A302&lt;=E6,H6,I6),IF(OR($A302=1,$A302=E6+1),PMT(S302/DayCount,MAX(TermMonths-$A302+1,1),-R302),IF(U301=0,PMT(S302/DayCount,MAX(TermMonths-$A302+1,1),-R302),U301))))))</f>
        <v/>
      </c>
      <c r="V302" s="32">
        <f>IF(OR(R302&lt;=0,$A302&lt;&gt;J6,J6=0),0,MIN(MAX(0,K6-L6*R302),MAX(0,R302-(U302-T302))))</f>
        <v/>
      </c>
      <c r="W302" s="32">
        <f>IF(R302&lt;=0,0,MIN(R302,(U302-T302)+V302))</f>
        <v/>
      </c>
      <c r="X302" s="32">
        <f>IF(R302&lt;=0,0,MAX(0,R302-W302))</f>
        <v/>
      </c>
      <c r="Y302" s="32">
        <f>IF(OR($A302&gt;TermMonths,C7&lt;&gt;"Y"),0,AE301)</f>
        <v/>
      </c>
      <c r="Z302" s="31">
        <f>IF(Y302&lt;=0,0,IF($A302&lt;=E7,D7,F7))</f>
        <v/>
      </c>
      <c r="AA302" s="32">
        <f>IF(Y302&lt;=0,0,Y302*Z302/DayCount)</f>
        <v/>
      </c>
      <c r="AB302" s="32">
        <f>IF(Y302&lt;=0,0,MIN(Y302+AA302,IF(G7="InterestOnly",AA302,IF(G7="FixedAmount",IF($A302&lt;=E7,H7,I7),IF(OR($A302=1,$A302=E7+1),PMT(Z302/DayCount,MAX(TermMonths-$A302+1,1),-Y302),IF(AB301=0,PMT(Z302/DayCount,MAX(TermMonths-$A302+1,1),-Y302),AB301))))))</f>
        <v/>
      </c>
      <c r="AC302" s="32">
        <f>IF(OR(Y302&lt;=0,$A302&lt;&gt;J7,J7=0),0,MIN(MAX(0,K7-L7*Y302),MAX(0,Y302-(AB302-AA302))))</f>
        <v/>
      </c>
      <c r="AD302" s="32">
        <f>IF(Y302&lt;=0,0,MIN(Y302,(AB302-AA302)+AC302))</f>
        <v/>
      </c>
      <c r="AE302" s="32">
        <f>IF(Y302&lt;=0,0,MAX(0,Y302-AD302))</f>
        <v/>
      </c>
      <c r="AF302" s="32">
        <f>IF(OR($A302&gt;TermMonths,C8&lt;&gt;"Y"),0,AL301)</f>
        <v/>
      </c>
      <c r="AG302" s="31">
        <f>IF(AF302&lt;=0,0,IF($A302&lt;=E8,D8,F8))</f>
        <v/>
      </c>
      <c r="AH302" s="32">
        <f>IF(AF302&lt;=0,0,AF302*AG302/DayCount)</f>
        <v/>
      </c>
      <c r="AI302" s="32">
        <f>IF(AF302&lt;=0,0,MIN(AF302+AH302,IF(G8="InterestOnly",AH302,IF(G8="FixedAmount",IF($A302&lt;=E8,H8,I8),IF(OR($A302=1,$A302=E8+1),PMT(AG302/DayCount,MAX(TermMonths-$A302+1,1),-AF302),IF(AI301=0,PMT(AG302/DayCount,MAX(TermMonths-$A302+1,1),-AF302),AI301))))))</f>
        <v/>
      </c>
      <c r="AJ302" s="32">
        <f>IF(OR(AF302&lt;=0,$A302&lt;&gt;J8,J8=0),0,MIN(MAX(0,K8-L8*AF302),MAX(0,AF302-(AI302-AH302))))</f>
        <v/>
      </c>
      <c r="AK302" s="32">
        <f>IF(AF302&lt;=0,0,MIN(AF302,(AI302-AH302)+AJ302))</f>
        <v/>
      </c>
      <c r="AL302" s="32">
        <f>IF(AF302&lt;=0,0,MAX(0,AF302-AK302))</f>
        <v/>
      </c>
      <c r="AM302" s="32">
        <f>IF(OR($A302&gt;TermMonths,C9&lt;&gt;"Y"),0,AS301)</f>
        <v/>
      </c>
      <c r="AN302" s="31">
        <f>IF(AM302&lt;=0,0,IF($A302&lt;=E9,D9,F9))</f>
        <v/>
      </c>
      <c r="AO302" s="32">
        <f>IF(AM302&lt;=0,0,AM302*AN302/DayCount)</f>
        <v/>
      </c>
      <c r="AP302" s="32">
        <f>IF(AM302&lt;=0,0,MIN(AM302+AO302,IF(G9="InterestOnly",AO302,IF(G9="FixedAmount",IF($A302&lt;=E9,H9,I9),IF(OR($A302=1,$A302=E9+1),PMT(AN302/DayCount,MAX(TermMonths-$A302+1,1),-AM302),IF(AP301=0,PMT(AN302/DayCount,MAX(TermMonths-$A302+1,1),-AM302),AP301))))))</f>
        <v/>
      </c>
      <c r="AQ302" s="32">
        <f>IF(OR(AM302&lt;=0,$A302&lt;&gt;J9,J9=0),0,MIN(MAX(0,K9-L9*AM302),MAX(0,AM302-(AP302-AO302))))</f>
        <v/>
      </c>
      <c r="AR302" s="32">
        <f>IF(AM302&lt;=0,0,MIN(AM302,(AP302-AO302)+AQ302))</f>
        <v/>
      </c>
      <c r="AS302" s="32">
        <f>IF(AM302&lt;=0,0,MAX(0,AM302-AR302))</f>
        <v/>
      </c>
    </row>
    <row r="303">
      <c r="A303" s="33" t="n">
        <v>290</v>
      </c>
      <c r="B303" s="34">
        <f>IF(A303&gt;TermMonths,"",EDATE(StartDate,A303-1))</f>
        <v/>
      </c>
      <c r="C303" s="33">
        <f>IF(B303="","",YEAR(B303))</f>
        <v/>
      </c>
      <c r="D303" s="32">
        <f>IF(OR($A303&gt;TermMonths,C4&lt;&gt;"Y"),0,J302)</f>
        <v/>
      </c>
      <c r="E303" s="31">
        <f>IF(D303&lt;=0,0,IF($A303&lt;=E4,D4,F4))</f>
        <v/>
      </c>
      <c r="F303" s="32">
        <f>IF(D303&lt;=0,0,D303*E303/DayCount)</f>
        <v/>
      </c>
      <c r="G303" s="32">
        <f>IF(D303&lt;=0,0,MIN(D303+F303,IF(G4="InterestOnly",F303,IF(G4="FixedAmount",IF($A303&lt;=E4,H4,I4),IF(OR($A303=1,$A303=E4+1),PMT(E303/DayCount,MAX(TermMonths-$A303+1,1),-D303),IF(G302=0,PMT(E303/DayCount,MAX(TermMonths-$A303+1,1),-D303),G302))))))</f>
        <v/>
      </c>
      <c r="H303" s="32">
        <f>IF(OR(D303&lt;=0,$A303&lt;&gt;J4,J4=0),0,MIN(MAX(0,K4-L4*D303),MAX(0,D303-(G303-F303))))</f>
        <v/>
      </c>
      <c r="I303" s="32">
        <f>IF(D303&lt;=0,0,MIN(D303,(G303-F303)+H303))</f>
        <v/>
      </c>
      <c r="J303" s="32">
        <f>IF(D303&lt;=0,0,MAX(0,D303-I303))</f>
        <v/>
      </c>
      <c r="K303" s="32">
        <f>IF(OR($A303&gt;TermMonths,C5&lt;&gt;"Y"),0,Q302)</f>
        <v/>
      </c>
      <c r="L303" s="31">
        <f>IF(K303&lt;=0,0,IF($A303&lt;=E5,D5,F5))</f>
        <v/>
      </c>
      <c r="M303" s="32">
        <f>IF(K303&lt;=0,0,K303*L303/DayCount)</f>
        <v/>
      </c>
      <c r="N303" s="32">
        <f>IF(K303&lt;=0,0,MIN(K303+M303,IF(G5="InterestOnly",M303,IF(G5="FixedAmount",IF($A303&lt;=E5,H5,I5),IF(OR($A303=1,$A303=E5+1),PMT(L303/DayCount,MAX(TermMonths-$A303+1,1),-K303),IF(N302=0,PMT(L303/DayCount,MAX(TermMonths-$A303+1,1),-K303),N302))))))</f>
        <v/>
      </c>
      <c r="O303" s="32">
        <f>IF(OR(K303&lt;=0,$A303&lt;&gt;J5,J5=0),0,MIN(MAX(0,K5-L5*K303),MAX(0,K303-(N303-M303))))</f>
        <v/>
      </c>
      <c r="P303" s="32">
        <f>IF(K303&lt;=0,0,MIN(K303,(N303-M303)+O303))</f>
        <v/>
      </c>
      <c r="Q303" s="32">
        <f>IF(K303&lt;=0,0,MAX(0,K303-P303))</f>
        <v/>
      </c>
      <c r="R303" s="32">
        <f>IF(OR($A303&gt;TermMonths,C6&lt;&gt;"Y"),0,X302)</f>
        <v/>
      </c>
      <c r="S303" s="31">
        <f>IF(R303&lt;=0,0,IF($A303&lt;=E6,D6,F6))</f>
        <v/>
      </c>
      <c r="T303" s="32">
        <f>IF(R303&lt;=0,0,R303*S303/DayCount)</f>
        <v/>
      </c>
      <c r="U303" s="32">
        <f>IF(R303&lt;=0,0,MIN(R303+T303,IF(G6="InterestOnly",T303,IF(G6="FixedAmount",IF($A303&lt;=E6,H6,I6),IF(OR($A303=1,$A303=E6+1),PMT(S303/DayCount,MAX(TermMonths-$A303+1,1),-R303),IF(U302=0,PMT(S303/DayCount,MAX(TermMonths-$A303+1,1),-R303),U302))))))</f>
        <v/>
      </c>
      <c r="V303" s="32">
        <f>IF(OR(R303&lt;=0,$A303&lt;&gt;J6,J6=0),0,MIN(MAX(0,K6-L6*R303),MAX(0,R303-(U303-T303))))</f>
        <v/>
      </c>
      <c r="W303" s="32">
        <f>IF(R303&lt;=0,0,MIN(R303,(U303-T303)+V303))</f>
        <v/>
      </c>
      <c r="X303" s="32">
        <f>IF(R303&lt;=0,0,MAX(0,R303-W303))</f>
        <v/>
      </c>
      <c r="Y303" s="32">
        <f>IF(OR($A303&gt;TermMonths,C7&lt;&gt;"Y"),0,AE302)</f>
        <v/>
      </c>
      <c r="Z303" s="31">
        <f>IF(Y303&lt;=0,0,IF($A303&lt;=E7,D7,F7))</f>
        <v/>
      </c>
      <c r="AA303" s="32">
        <f>IF(Y303&lt;=0,0,Y303*Z303/DayCount)</f>
        <v/>
      </c>
      <c r="AB303" s="32">
        <f>IF(Y303&lt;=0,0,MIN(Y303+AA303,IF(G7="InterestOnly",AA303,IF(G7="FixedAmount",IF($A303&lt;=E7,H7,I7),IF(OR($A303=1,$A303=E7+1),PMT(Z303/DayCount,MAX(TermMonths-$A303+1,1),-Y303),IF(AB302=0,PMT(Z303/DayCount,MAX(TermMonths-$A303+1,1),-Y303),AB302))))))</f>
        <v/>
      </c>
      <c r="AC303" s="32">
        <f>IF(OR(Y303&lt;=0,$A303&lt;&gt;J7,J7=0),0,MIN(MAX(0,K7-L7*Y303),MAX(0,Y303-(AB303-AA303))))</f>
        <v/>
      </c>
      <c r="AD303" s="32">
        <f>IF(Y303&lt;=0,0,MIN(Y303,(AB303-AA303)+AC303))</f>
        <v/>
      </c>
      <c r="AE303" s="32">
        <f>IF(Y303&lt;=0,0,MAX(0,Y303-AD303))</f>
        <v/>
      </c>
      <c r="AF303" s="32">
        <f>IF(OR($A303&gt;TermMonths,C8&lt;&gt;"Y"),0,AL302)</f>
        <v/>
      </c>
      <c r="AG303" s="31">
        <f>IF(AF303&lt;=0,0,IF($A303&lt;=E8,D8,F8))</f>
        <v/>
      </c>
      <c r="AH303" s="32">
        <f>IF(AF303&lt;=0,0,AF303*AG303/DayCount)</f>
        <v/>
      </c>
      <c r="AI303" s="32">
        <f>IF(AF303&lt;=0,0,MIN(AF303+AH303,IF(G8="InterestOnly",AH303,IF(G8="FixedAmount",IF($A303&lt;=E8,H8,I8),IF(OR($A303=1,$A303=E8+1),PMT(AG303/DayCount,MAX(TermMonths-$A303+1,1),-AF303),IF(AI302=0,PMT(AG303/DayCount,MAX(TermMonths-$A303+1,1),-AF303),AI302))))))</f>
        <v/>
      </c>
      <c r="AJ303" s="32">
        <f>IF(OR(AF303&lt;=0,$A303&lt;&gt;J8,J8=0),0,MIN(MAX(0,K8-L8*AF303),MAX(0,AF303-(AI303-AH303))))</f>
        <v/>
      </c>
      <c r="AK303" s="32">
        <f>IF(AF303&lt;=0,0,MIN(AF303,(AI303-AH303)+AJ303))</f>
        <v/>
      </c>
      <c r="AL303" s="32">
        <f>IF(AF303&lt;=0,0,MAX(0,AF303-AK303))</f>
        <v/>
      </c>
      <c r="AM303" s="32">
        <f>IF(OR($A303&gt;TermMonths,C9&lt;&gt;"Y"),0,AS302)</f>
        <v/>
      </c>
      <c r="AN303" s="31">
        <f>IF(AM303&lt;=0,0,IF($A303&lt;=E9,D9,F9))</f>
        <v/>
      </c>
      <c r="AO303" s="32">
        <f>IF(AM303&lt;=0,0,AM303*AN303/DayCount)</f>
        <v/>
      </c>
      <c r="AP303" s="32">
        <f>IF(AM303&lt;=0,0,MIN(AM303+AO303,IF(G9="InterestOnly",AO303,IF(G9="FixedAmount",IF($A303&lt;=E9,H9,I9),IF(OR($A303=1,$A303=E9+1),PMT(AN303/DayCount,MAX(TermMonths-$A303+1,1),-AM303),IF(AP302=0,PMT(AN303/DayCount,MAX(TermMonths-$A303+1,1),-AM303),AP302))))))</f>
        <v/>
      </c>
      <c r="AQ303" s="32">
        <f>IF(OR(AM303&lt;=0,$A303&lt;&gt;J9,J9=0),0,MIN(MAX(0,K9-L9*AM303),MAX(0,AM303-(AP303-AO303))))</f>
        <v/>
      </c>
      <c r="AR303" s="32">
        <f>IF(AM303&lt;=0,0,MIN(AM303,(AP303-AO303)+AQ303))</f>
        <v/>
      </c>
      <c r="AS303" s="32">
        <f>IF(AM303&lt;=0,0,MAX(0,AM303-AR303))</f>
        <v/>
      </c>
    </row>
    <row r="304">
      <c r="A304" s="33" t="n">
        <v>291</v>
      </c>
      <c r="B304" s="34">
        <f>IF(A304&gt;TermMonths,"",EDATE(StartDate,A304-1))</f>
        <v/>
      </c>
      <c r="C304" s="33">
        <f>IF(B304="","",YEAR(B304))</f>
        <v/>
      </c>
      <c r="D304" s="32">
        <f>IF(OR($A304&gt;TermMonths,C4&lt;&gt;"Y"),0,J303)</f>
        <v/>
      </c>
      <c r="E304" s="31">
        <f>IF(D304&lt;=0,0,IF($A304&lt;=E4,D4,F4))</f>
        <v/>
      </c>
      <c r="F304" s="32">
        <f>IF(D304&lt;=0,0,D304*E304/DayCount)</f>
        <v/>
      </c>
      <c r="G304" s="32">
        <f>IF(D304&lt;=0,0,MIN(D304+F304,IF(G4="InterestOnly",F304,IF(G4="FixedAmount",IF($A304&lt;=E4,H4,I4),IF(OR($A304=1,$A304=E4+1),PMT(E304/DayCount,MAX(TermMonths-$A304+1,1),-D304),IF(G303=0,PMT(E304/DayCount,MAX(TermMonths-$A304+1,1),-D304),G303))))))</f>
        <v/>
      </c>
      <c r="H304" s="32">
        <f>IF(OR(D304&lt;=0,$A304&lt;&gt;J4,J4=0),0,MIN(MAX(0,K4-L4*D304),MAX(0,D304-(G304-F304))))</f>
        <v/>
      </c>
      <c r="I304" s="32">
        <f>IF(D304&lt;=0,0,MIN(D304,(G304-F304)+H304))</f>
        <v/>
      </c>
      <c r="J304" s="32">
        <f>IF(D304&lt;=0,0,MAX(0,D304-I304))</f>
        <v/>
      </c>
      <c r="K304" s="32">
        <f>IF(OR($A304&gt;TermMonths,C5&lt;&gt;"Y"),0,Q303)</f>
        <v/>
      </c>
      <c r="L304" s="31">
        <f>IF(K304&lt;=0,0,IF($A304&lt;=E5,D5,F5))</f>
        <v/>
      </c>
      <c r="M304" s="32">
        <f>IF(K304&lt;=0,0,K304*L304/DayCount)</f>
        <v/>
      </c>
      <c r="N304" s="32">
        <f>IF(K304&lt;=0,0,MIN(K304+M304,IF(G5="InterestOnly",M304,IF(G5="FixedAmount",IF($A304&lt;=E5,H5,I5),IF(OR($A304=1,$A304=E5+1),PMT(L304/DayCount,MAX(TermMonths-$A304+1,1),-K304),IF(N303=0,PMT(L304/DayCount,MAX(TermMonths-$A304+1,1),-K304),N303))))))</f>
        <v/>
      </c>
      <c r="O304" s="32">
        <f>IF(OR(K304&lt;=0,$A304&lt;&gt;J5,J5=0),0,MIN(MAX(0,K5-L5*K304),MAX(0,K304-(N304-M304))))</f>
        <v/>
      </c>
      <c r="P304" s="32">
        <f>IF(K304&lt;=0,0,MIN(K304,(N304-M304)+O304))</f>
        <v/>
      </c>
      <c r="Q304" s="32">
        <f>IF(K304&lt;=0,0,MAX(0,K304-P304))</f>
        <v/>
      </c>
      <c r="R304" s="32">
        <f>IF(OR($A304&gt;TermMonths,C6&lt;&gt;"Y"),0,X303)</f>
        <v/>
      </c>
      <c r="S304" s="31">
        <f>IF(R304&lt;=0,0,IF($A304&lt;=E6,D6,F6))</f>
        <v/>
      </c>
      <c r="T304" s="32">
        <f>IF(R304&lt;=0,0,R304*S304/DayCount)</f>
        <v/>
      </c>
      <c r="U304" s="32">
        <f>IF(R304&lt;=0,0,MIN(R304+T304,IF(G6="InterestOnly",T304,IF(G6="FixedAmount",IF($A304&lt;=E6,H6,I6),IF(OR($A304=1,$A304=E6+1),PMT(S304/DayCount,MAX(TermMonths-$A304+1,1),-R304),IF(U303=0,PMT(S304/DayCount,MAX(TermMonths-$A304+1,1),-R304),U303))))))</f>
        <v/>
      </c>
      <c r="V304" s="32">
        <f>IF(OR(R304&lt;=0,$A304&lt;&gt;J6,J6=0),0,MIN(MAX(0,K6-L6*R304),MAX(0,R304-(U304-T304))))</f>
        <v/>
      </c>
      <c r="W304" s="32">
        <f>IF(R304&lt;=0,0,MIN(R304,(U304-T304)+V304))</f>
        <v/>
      </c>
      <c r="X304" s="32">
        <f>IF(R304&lt;=0,0,MAX(0,R304-W304))</f>
        <v/>
      </c>
      <c r="Y304" s="32">
        <f>IF(OR($A304&gt;TermMonths,C7&lt;&gt;"Y"),0,AE303)</f>
        <v/>
      </c>
      <c r="Z304" s="31">
        <f>IF(Y304&lt;=0,0,IF($A304&lt;=E7,D7,F7))</f>
        <v/>
      </c>
      <c r="AA304" s="32">
        <f>IF(Y304&lt;=0,0,Y304*Z304/DayCount)</f>
        <v/>
      </c>
      <c r="AB304" s="32">
        <f>IF(Y304&lt;=0,0,MIN(Y304+AA304,IF(G7="InterestOnly",AA304,IF(G7="FixedAmount",IF($A304&lt;=E7,H7,I7),IF(OR($A304=1,$A304=E7+1),PMT(Z304/DayCount,MAX(TermMonths-$A304+1,1),-Y304),IF(AB303=0,PMT(Z304/DayCount,MAX(TermMonths-$A304+1,1),-Y304),AB303))))))</f>
        <v/>
      </c>
      <c r="AC304" s="32">
        <f>IF(OR(Y304&lt;=0,$A304&lt;&gt;J7,J7=0),0,MIN(MAX(0,K7-L7*Y304),MAX(0,Y304-(AB304-AA304))))</f>
        <v/>
      </c>
      <c r="AD304" s="32">
        <f>IF(Y304&lt;=0,0,MIN(Y304,(AB304-AA304)+AC304))</f>
        <v/>
      </c>
      <c r="AE304" s="32">
        <f>IF(Y304&lt;=0,0,MAX(0,Y304-AD304))</f>
        <v/>
      </c>
      <c r="AF304" s="32">
        <f>IF(OR($A304&gt;TermMonths,C8&lt;&gt;"Y"),0,AL303)</f>
        <v/>
      </c>
      <c r="AG304" s="31">
        <f>IF(AF304&lt;=0,0,IF($A304&lt;=E8,D8,F8))</f>
        <v/>
      </c>
      <c r="AH304" s="32">
        <f>IF(AF304&lt;=0,0,AF304*AG304/DayCount)</f>
        <v/>
      </c>
      <c r="AI304" s="32">
        <f>IF(AF304&lt;=0,0,MIN(AF304+AH304,IF(G8="InterestOnly",AH304,IF(G8="FixedAmount",IF($A304&lt;=E8,H8,I8),IF(OR($A304=1,$A304=E8+1),PMT(AG304/DayCount,MAX(TermMonths-$A304+1,1),-AF304),IF(AI303=0,PMT(AG304/DayCount,MAX(TermMonths-$A304+1,1),-AF304),AI303))))))</f>
        <v/>
      </c>
      <c r="AJ304" s="32">
        <f>IF(OR(AF304&lt;=0,$A304&lt;&gt;J8,J8=0),0,MIN(MAX(0,K8-L8*AF304),MAX(0,AF304-(AI304-AH304))))</f>
        <v/>
      </c>
      <c r="AK304" s="32">
        <f>IF(AF304&lt;=0,0,MIN(AF304,(AI304-AH304)+AJ304))</f>
        <v/>
      </c>
      <c r="AL304" s="32">
        <f>IF(AF304&lt;=0,0,MAX(0,AF304-AK304))</f>
        <v/>
      </c>
      <c r="AM304" s="32">
        <f>IF(OR($A304&gt;TermMonths,C9&lt;&gt;"Y"),0,AS303)</f>
        <v/>
      </c>
      <c r="AN304" s="31">
        <f>IF(AM304&lt;=0,0,IF($A304&lt;=E9,D9,F9))</f>
        <v/>
      </c>
      <c r="AO304" s="32">
        <f>IF(AM304&lt;=0,0,AM304*AN304/DayCount)</f>
        <v/>
      </c>
      <c r="AP304" s="32">
        <f>IF(AM304&lt;=0,0,MIN(AM304+AO304,IF(G9="InterestOnly",AO304,IF(G9="FixedAmount",IF($A304&lt;=E9,H9,I9),IF(OR($A304=1,$A304=E9+1),PMT(AN304/DayCount,MAX(TermMonths-$A304+1,1),-AM304),IF(AP303=0,PMT(AN304/DayCount,MAX(TermMonths-$A304+1,1),-AM304),AP303))))))</f>
        <v/>
      </c>
      <c r="AQ304" s="32">
        <f>IF(OR(AM304&lt;=0,$A304&lt;&gt;J9,J9=0),0,MIN(MAX(0,K9-L9*AM304),MAX(0,AM304-(AP304-AO304))))</f>
        <v/>
      </c>
      <c r="AR304" s="32">
        <f>IF(AM304&lt;=0,0,MIN(AM304,(AP304-AO304)+AQ304))</f>
        <v/>
      </c>
      <c r="AS304" s="32">
        <f>IF(AM304&lt;=0,0,MAX(0,AM304-AR304))</f>
        <v/>
      </c>
    </row>
    <row r="305">
      <c r="A305" s="33" t="n">
        <v>292</v>
      </c>
      <c r="B305" s="34">
        <f>IF(A305&gt;TermMonths,"",EDATE(StartDate,A305-1))</f>
        <v/>
      </c>
      <c r="C305" s="33">
        <f>IF(B305="","",YEAR(B305))</f>
        <v/>
      </c>
      <c r="D305" s="32">
        <f>IF(OR($A305&gt;TermMonths,C4&lt;&gt;"Y"),0,J304)</f>
        <v/>
      </c>
      <c r="E305" s="31">
        <f>IF(D305&lt;=0,0,IF($A305&lt;=E4,D4,F4))</f>
        <v/>
      </c>
      <c r="F305" s="32">
        <f>IF(D305&lt;=0,0,D305*E305/DayCount)</f>
        <v/>
      </c>
      <c r="G305" s="32">
        <f>IF(D305&lt;=0,0,MIN(D305+F305,IF(G4="InterestOnly",F305,IF(G4="FixedAmount",IF($A305&lt;=E4,H4,I4),IF(OR($A305=1,$A305=E4+1),PMT(E305/DayCount,MAX(TermMonths-$A305+1,1),-D305),IF(G304=0,PMT(E305/DayCount,MAX(TermMonths-$A305+1,1),-D305),G304))))))</f>
        <v/>
      </c>
      <c r="H305" s="32">
        <f>IF(OR(D305&lt;=0,$A305&lt;&gt;J4,J4=0),0,MIN(MAX(0,K4-L4*D305),MAX(0,D305-(G305-F305))))</f>
        <v/>
      </c>
      <c r="I305" s="32">
        <f>IF(D305&lt;=0,0,MIN(D305,(G305-F305)+H305))</f>
        <v/>
      </c>
      <c r="J305" s="32">
        <f>IF(D305&lt;=0,0,MAX(0,D305-I305))</f>
        <v/>
      </c>
      <c r="K305" s="32">
        <f>IF(OR($A305&gt;TermMonths,C5&lt;&gt;"Y"),0,Q304)</f>
        <v/>
      </c>
      <c r="L305" s="31">
        <f>IF(K305&lt;=0,0,IF($A305&lt;=E5,D5,F5))</f>
        <v/>
      </c>
      <c r="M305" s="32">
        <f>IF(K305&lt;=0,0,K305*L305/DayCount)</f>
        <v/>
      </c>
      <c r="N305" s="32">
        <f>IF(K305&lt;=0,0,MIN(K305+M305,IF(G5="InterestOnly",M305,IF(G5="FixedAmount",IF($A305&lt;=E5,H5,I5),IF(OR($A305=1,$A305=E5+1),PMT(L305/DayCount,MAX(TermMonths-$A305+1,1),-K305),IF(N304=0,PMT(L305/DayCount,MAX(TermMonths-$A305+1,1),-K305),N304))))))</f>
        <v/>
      </c>
      <c r="O305" s="32">
        <f>IF(OR(K305&lt;=0,$A305&lt;&gt;J5,J5=0),0,MIN(MAX(0,K5-L5*K305),MAX(0,K305-(N305-M305))))</f>
        <v/>
      </c>
      <c r="P305" s="32">
        <f>IF(K305&lt;=0,0,MIN(K305,(N305-M305)+O305))</f>
        <v/>
      </c>
      <c r="Q305" s="32">
        <f>IF(K305&lt;=0,0,MAX(0,K305-P305))</f>
        <v/>
      </c>
      <c r="R305" s="32">
        <f>IF(OR($A305&gt;TermMonths,C6&lt;&gt;"Y"),0,X304)</f>
        <v/>
      </c>
      <c r="S305" s="31">
        <f>IF(R305&lt;=0,0,IF($A305&lt;=E6,D6,F6))</f>
        <v/>
      </c>
      <c r="T305" s="32">
        <f>IF(R305&lt;=0,0,R305*S305/DayCount)</f>
        <v/>
      </c>
      <c r="U305" s="32">
        <f>IF(R305&lt;=0,0,MIN(R305+T305,IF(G6="InterestOnly",T305,IF(G6="FixedAmount",IF($A305&lt;=E6,H6,I6),IF(OR($A305=1,$A305=E6+1),PMT(S305/DayCount,MAX(TermMonths-$A305+1,1),-R305),IF(U304=0,PMT(S305/DayCount,MAX(TermMonths-$A305+1,1),-R305),U304))))))</f>
        <v/>
      </c>
      <c r="V305" s="32">
        <f>IF(OR(R305&lt;=0,$A305&lt;&gt;J6,J6=0),0,MIN(MAX(0,K6-L6*R305),MAX(0,R305-(U305-T305))))</f>
        <v/>
      </c>
      <c r="W305" s="32">
        <f>IF(R305&lt;=0,0,MIN(R305,(U305-T305)+V305))</f>
        <v/>
      </c>
      <c r="X305" s="32">
        <f>IF(R305&lt;=0,0,MAX(0,R305-W305))</f>
        <v/>
      </c>
      <c r="Y305" s="32">
        <f>IF(OR($A305&gt;TermMonths,C7&lt;&gt;"Y"),0,AE304)</f>
        <v/>
      </c>
      <c r="Z305" s="31">
        <f>IF(Y305&lt;=0,0,IF($A305&lt;=E7,D7,F7))</f>
        <v/>
      </c>
      <c r="AA305" s="32">
        <f>IF(Y305&lt;=0,0,Y305*Z305/DayCount)</f>
        <v/>
      </c>
      <c r="AB305" s="32">
        <f>IF(Y305&lt;=0,0,MIN(Y305+AA305,IF(G7="InterestOnly",AA305,IF(G7="FixedAmount",IF($A305&lt;=E7,H7,I7),IF(OR($A305=1,$A305=E7+1),PMT(Z305/DayCount,MAX(TermMonths-$A305+1,1),-Y305),IF(AB304=0,PMT(Z305/DayCount,MAX(TermMonths-$A305+1,1),-Y305),AB304))))))</f>
        <v/>
      </c>
      <c r="AC305" s="32">
        <f>IF(OR(Y305&lt;=0,$A305&lt;&gt;J7,J7=0),0,MIN(MAX(0,K7-L7*Y305),MAX(0,Y305-(AB305-AA305))))</f>
        <v/>
      </c>
      <c r="AD305" s="32">
        <f>IF(Y305&lt;=0,0,MIN(Y305,(AB305-AA305)+AC305))</f>
        <v/>
      </c>
      <c r="AE305" s="32">
        <f>IF(Y305&lt;=0,0,MAX(0,Y305-AD305))</f>
        <v/>
      </c>
      <c r="AF305" s="32">
        <f>IF(OR($A305&gt;TermMonths,C8&lt;&gt;"Y"),0,AL304)</f>
        <v/>
      </c>
      <c r="AG305" s="31">
        <f>IF(AF305&lt;=0,0,IF($A305&lt;=E8,D8,F8))</f>
        <v/>
      </c>
      <c r="AH305" s="32">
        <f>IF(AF305&lt;=0,0,AF305*AG305/DayCount)</f>
        <v/>
      </c>
      <c r="AI305" s="32">
        <f>IF(AF305&lt;=0,0,MIN(AF305+AH305,IF(G8="InterestOnly",AH305,IF(G8="FixedAmount",IF($A305&lt;=E8,H8,I8),IF(OR($A305=1,$A305=E8+1),PMT(AG305/DayCount,MAX(TermMonths-$A305+1,1),-AF305),IF(AI304=0,PMT(AG305/DayCount,MAX(TermMonths-$A305+1,1),-AF305),AI304))))))</f>
        <v/>
      </c>
      <c r="AJ305" s="32">
        <f>IF(OR(AF305&lt;=0,$A305&lt;&gt;J8,J8=0),0,MIN(MAX(0,K8-L8*AF305),MAX(0,AF305-(AI305-AH305))))</f>
        <v/>
      </c>
      <c r="AK305" s="32">
        <f>IF(AF305&lt;=0,0,MIN(AF305,(AI305-AH305)+AJ305))</f>
        <v/>
      </c>
      <c r="AL305" s="32">
        <f>IF(AF305&lt;=0,0,MAX(0,AF305-AK305))</f>
        <v/>
      </c>
      <c r="AM305" s="32">
        <f>IF(OR($A305&gt;TermMonths,C9&lt;&gt;"Y"),0,AS304)</f>
        <v/>
      </c>
      <c r="AN305" s="31">
        <f>IF(AM305&lt;=0,0,IF($A305&lt;=E9,D9,F9))</f>
        <v/>
      </c>
      <c r="AO305" s="32">
        <f>IF(AM305&lt;=0,0,AM305*AN305/DayCount)</f>
        <v/>
      </c>
      <c r="AP305" s="32">
        <f>IF(AM305&lt;=0,0,MIN(AM305+AO305,IF(G9="InterestOnly",AO305,IF(G9="FixedAmount",IF($A305&lt;=E9,H9,I9),IF(OR($A305=1,$A305=E9+1),PMT(AN305/DayCount,MAX(TermMonths-$A305+1,1),-AM305),IF(AP304=0,PMT(AN305/DayCount,MAX(TermMonths-$A305+1,1),-AM305),AP304))))))</f>
        <v/>
      </c>
      <c r="AQ305" s="32">
        <f>IF(OR(AM305&lt;=0,$A305&lt;&gt;J9,J9=0),0,MIN(MAX(0,K9-L9*AM305),MAX(0,AM305-(AP305-AO305))))</f>
        <v/>
      </c>
      <c r="AR305" s="32">
        <f>IF(AM305&lt;=0,0,MIN(AM305,(AP305-AO305)+AQ305))</f>
        <v/>
      </c>
      <c r="AS305" s="32">
        <f>IF(AM305&lt;=0,0,MAX(0,AM305-AR305))</f>
        <v/>
      </c>
    </row>
    <row r="306">
      <c r="A306" s="33" t="n">
        <v>293</v>
      </c>
      <c r="B306" s="34">
        <f>IF(A306&gt;TermMonths,"",EDATE(StartDate,A306-1))</f>
        <v/>
      </c>
      <c r="C306" s="33">
        <f>IF(B306="","",YEAR(B306))</f>
        <v/>
      </c>
      <c r="D306" s="32">
        <f>IF(OR($A306&gt;TermMonths,C4&lt;&gt;"Y"),0,J305)</f>
        <v/>
      </c>
      <c r="E306" s="31">
        <f>IF(D306&lt;=0,0,IF($A306&lt;=E4,D4,F4))</f>
        <v/>
      </c>
      <c r="F306" s="32">
        <f>IF(D306&lt;=0,0,D306*E306/DayCount)</f>
        <v/>
      </c>
      <c r="G306" s="32">
        <f>IF(D306&lt;=0,0,MIN(D306+F306,IF(G4="InterestOnly",F306,IF(G4="FixedAmount",IF($A306&lt;=E4,H4,I4),IF(OR($A306=1,$A306=E4+1),PMT(E306/DayCount,MAX(TermMonths-$A306+1,1),-D306),IF(G305=0,PMT(E306/DayCount,MAX(TermMonths-$A306+1,1),-D306),G305))))))</f>
        <v/>
      </c>
      <c r="H306" s="32">
        <f>IF(OR(D306&lt;=0,$A306&lt;&gt;J4,J4=0),0,MIN(MAX(0,K4-L4*D306),MAX(0,D306-(G306-F306))))</f>
        <v/>
      </c>
      <c r="I306" s="32">
        <f>IF(D306&lt;=0,0,MIN(D306,(G306-F306)+H306))</f>
        <v/>
      </c>
      <c r="J306" s="32">
        <f>IF(D306&lt;=0,0,MAX(0,D306-I306))</f>
        <v/>
      </c>
      <c r="K306" s="32">
        <f>IF(OR($A306&gt;TermMonths,C5&lt;&gt;"Y"),0,Q305)</f>
        <v/>
      </c>
      <c r="L306" s="31">
        <f>IF(K306&lt;=0,0,IF($A306&lt;=E5,D5,F5))</f>
        <v/>
      </c>
      <c r="M306" s="32">
        <f>IF(K306&lt;=0,0,K306*L306/DayCount)</f>
        <v/>
      </c>
      <c r="N306" s="32">
        <f>IF(K306&lt;=0,0,MIN(K306+M306,IF(G5="InterestOnly",M306,IF(G5="FixedAmount",IF($A306&lt;=E5,H5,I5),IF(OR($A306=1,$A306=E5+1),PMT(L306/DayCount,MAX(TermMonths-$A306+1,1),-K306),IF(N305=0,PMT(L306/DayCount,MAX(TermMonths-$A306+1,1),-K306),N305))))))</f>
        <v/>
      </c>
      <c r="O306" s="32">
        <f>IF(OR(K306&lt;=0,$A306&lt;&gt;J5,J5=0),0,MIN(MAX(0,K5-L5*K306),MAX(0,K306-(N306-M306))))</f>
        <v/>
      </c>
      <c r="P306" s="32">
        <f>IF(K306&lt;=0,0,MIN(K306,(N306-M306)+O306))</f>
        <v/>
      </c>
      <c r="Q306" s="32">
        <f>IF(K306&lt;=0,0,MAX(0,K306-P306))</f>
        <v/>
      </c>
      <c r="R306" s="32">
        <f>IF(OR($A306&gt;TermMonths,C6&lt;&gt;"Y"),0,X305)</f>
        <v/>
      </c>
      <c r="S306" s="31">
        <f>IF(R306&lt;=0,0,IF($A306&lt;=E6,D6,F6))</f>
        <v/>
      </c>
      <c r="T306" s="32">
        <f>IF(R306&lt;=0,0,R306*S306/DayCount)</f>
        <v/>
      </c>
      <c r="U306" s="32">
        <f>IF(R306&lt;=0,0,MIN(R306+T306,IF(G6="InterestOnly",T306,IF(G6="FixedAmount",IF($A306&lt;=E6,H6,I6),IF(OR($A306=1,$A306=E6+1),PMT(S306/DayCount,MAX(TermMonths-$A306+1,1),-R306),IF(U305=0,PMT(S306/DayCount,MAX(TermMonths-$A306+1,1),-R306),U305))))))</f>
        <v/>
      </c>
      <c r="V306" s="32">
        <f>IF(OR(R306&lt;=0,$A306&lt;&gt;J6,J6=0),0,MIN(MAX(0,K6-L6*R306),MAX(0,R306-(U306-T306))))</f>
        <v/>
      </c>
      <c r="W306" s="32">
        <f>IF(R306&lt;=0,0,MIN(R306,(U306-T306)+V306))</f>
        <v/>
      </c>
      <c r="X306" s="32">
        <f>IF(R306&lt;=0,0,MAX(0,R306-W306))</f>
        <v/>
      </c>
      <c r="Y306" s="32">
        <f>IF(OR($A306&gt;TermMonths,C7&lt;&gt;"Y"),0,AE305)</f>
        <v/>
      </c>
      <c r="Z306" s="31">
        <f>IF(Y306&lt;=0,0,IF($A306&lt;=E7,D7,F7))</f>
        <v/>
      </c>
      <c r="AA306" s="32">
        <f>IF(Y306&lt;=0,0,Y306*Z306/DayCount)</f>
        <v/>
      </c>
      <c r="AB306" s="32">
        <f>IF(Y306&lt;=0,0,MIN(Y306+AA306,IF(G7="InterestOnly",AA306,IF(G7="FixedAmount",IF($A306&lt;=E7,H7,I7),IF(OR($A306=1,$A306=E7+1),PMT(Z306/DayCount,MAX(TermMonths-$A306+1,1),-Y306),IF(AB305=0,PMT(Z306/DayCount,MAX(TermMonths-$A306+1,1),-Y306),AB305))))))</f>
        <v/>
      </c>
      <c r="AC306" s="32">
        <f>IF(OR(Y306&lt;=0,$A306&lt;&gt;J7,J7=0),0,MIN(MAX(0,K7-L7*Y306),MAX(0,Y306-(AB306-AA306))))</f>
        <v/>
      </c>
      <c r="AD306" s="32">
        <f>IF(Y306&lt;=0,0,MIN(Y306,(AB306-AA306)+AC306))</f>
        <v/>
      </c>
      <c r="AE306" s="32">
        <f>IF(Y306&lt;=0,0,MAX(0,Y306-AD306))</f>
        <v/>
      </c>
      <c r="AF306" s="32">
        <f>IF(OR($A306&gt;TermMonths,C8&lt;&gt;"Y"),0,AL305)</f>
        <v/>
      </c>
      <c r="AG306" s="31">
        <f>IF(AF306&lt;=0,0,IF($A306&lt;=E8,D8,F8))</f>
        <v/>
      </c>
      <c r="AH306" s="32">
        <f>IF(AF306&lt;=0,0,AF306*AG306/DayCount)</f>
        <v/>
      </c>
      <c r="AI306" s="32">
        <f>IF(AF306&lt;=0,0,MIN(AF306+AH306,IF(G8="InterestOnly",AH306,IF(G8="FixedAmount",IF($A306&lt;=E8,H8,I8),IF(OR($A306=1,$A306=E8+1),PMT(AG306/DayCount,MAX(TermMonths-$A306+1,1),-AF306),IF(AI305=0,PMT(AG306/DayCount,MAX(TermMonths-$A306+1,1),-AF306),AI305))))))</f>
        <v/>
      </c>
      <c r="AJ306" s="32">
        <f>IF(OR(AF306&lt;=0,$A306&lt;&gt;J8,J8=0),0,MIN(MAX(0,K8-L8*AF306),MAX(0,AF306-(AI306-AH306))))</f>
        <v/>
      </c>
      <c r="AK306" s="32">
        <f>IF(AF306&lt;=0,0,MIN(AF306,(AI306-AH306)+AJ306))</f>
        <v/>
      </c>
      <c r="AL306" s="32">
        <f>IF(AF306&lt;=0,0,MAX(0,AF306-AK306))</f>
        <v/>
      </c>
      <c r="AM306" s="32">
        <f>IF(OR($A306&gt;TermMonths,C9&lt;&gt;"Y"),0,AS305)</f>
        <v/>
      </c>
      <c r="AN306" s="31">
        <f>IF(AM306&lt;=0,0,IF($A306&lt;=E9,D9,F9))</f>
        <v/>
      </c>
      <c r="AO306" s="32">
        <f>IF(AM306&lt;=0,0,AM306*AN306/DayCount)</f>
        <v/>
      </c>
      <c r="AP306" s="32">
        <f>IF(AM306&lt;=0,0,MIN(AM306+AO306,IF(G9="InterestOnly",AO306,IF(G9="FixedAmount",IF($A306&lt;=E9,H9,I9),IF(OR($A306=1,$A306=E9+1),PMT(AN306/DayCount,MAX(TermMonths-$A306+1,1),-AM306),IF(AP305=0,PMT(AN306/DayCount,MAX(TermMonths-$A306+1,1),-AM306),AP305))))))</f>
        <v/>
      </c>
      <c r="AQ306" s="32">
        <f>IF(OR(AM306&lt;=0,$A306&lt;&gt;J9,J9=0),0,MIN(MAX(0,K9-L9*AM306),MAX(0,AM306-(AP306-AO306))))</f>
        <v/>
      </c>
      <c r="AR306" s="32">
        <f>IF(AM306&lt;=0,0,MIN(AM306,(AP306-AO306)+AQ306))</f>
        <v/>
      </c>
      <c r="AS306" s="32">
        <f>IF(AM306&lt;=0,0,MAX(0,AM306-AR306))</f>
        <v/>
      </c>
    </row>
    <row r="307">
      <c r="A307" s="33" t="n">
        <v>294</v>
      </c>
      <c r="B307" s="34">
        <f>IF(A307&gt;TermMonths,"",EDATE(StartDate,A307-1))</f>
        <v/>
      </c>
      <c r="C307" s="33">
        <f>IF(B307="","",YEAR(B307))</f>
        <v/>
      </c>
      <c r="D307" s="32">
        <f>IF(OR($A307&gt;TermMonths,C4&lt;&gt;"Y"),0,J306)</f>
        <v/>
      </c>
      <c r="E307" s="31">
        <f>IF(D307&lt;=0,0,IF($A307&lt;=E4,D4,F4))</f>
        <v/>
      </c>
      <c r="F307" s="32">
        <f>IF(D307&lt;=0,0,D307*E307/DayCount)</f>
        <v/>
      </c>
      <c r="G307" s="32">
        <f>IF(D307&lt;=0,0,MIN(D307+F307,IF(G4="InterestOnly",F307,IF(G4="FixedAmount",IF($A307&lt;=E4,H4,I4),IF(OR($A307=1,$A307=E4+1),PMT(E307/DayCount,MAX(TermMonths-$A307+1,1),-D307),IF(G306=0,PMT(E307/DayCount,MAX(TermMonths-$A307+1,1),-D307),G306))))))</f>
        <v/>
      </c>
      <c r="H307" s="32">
        <f>IF(OR(D307&lt;=0,$A307&lt;&gt;J4,J4=0),0,MIN(MAX(0,K4-L4*D307),MAX(0,D307-(G307-F307))))</f>
        <v/>
      </c>
      <c r="I307" s="32">
        <f>IF(D307&lt;=0,0,MIN(D307,(G307-F307)+H307))</f>
        <v/>
      </c>
      <c r="J307" s="32">
        <f>IF(D307&lt;=0,0,MAX(0,D307-I307))</f>
        <v/>
      </c>
      <c r="K307" s="32">
        <f>IF(OR($A307&gt;TermMonths,C5&lt;&gt;"Y"),0,Q306)</f>
        <v/>
      </c>
      <c r="L307" s="31">
        <f>IF(K307&lt;=0,0,IF($A307&lt;=E5,D5,F5))</f>
        <v/>
      </c>
      <c r="M307" s="32">
        <f>IF(K307&lt;=0,0,K307*L307/DayCount)</f>
        <v/>
      </c>
      <c r="N307" s="32">
        <f>IF(K307&lt;=0,0,MIN(K307+M307,IF(G5="InterestOnly",M307,IF(G5="FixedAmount",IF($A307&lt;=E5,H5,I5),IF(OR($A307=1,$A307=E5+1),PMT(L307/DayCount,MAX(TermMonths-$A307+1,1),-K307),IF(N306=0,PMT(L307/DayCount,MAX(TermMonths-$A307+1,1),-K307),N306))))))</f>
        <v/>
      </c>
      <c r="O307" s="32">
        <f>IF(OR(K307&lt;=0,$A307&lt;&gt;J5,J5=0),0,MIN(MAX(0,K5-L5*K307),MAX(0,K307-(N307-M307))))</f>
        <v/>
      </c>
      <c r="P307" s="32">
        <f>IF(K307&lt;=0,0,MIN(K307,(N307-M307)+O307))</f>
        <v/>
      </c>
      <c r="Q307" s="32">
        <f>IF(K307&lt;=0,0,MAX(0,K307-P307))</f>
        <v/>
      </c>
      <c r="R307" s="32">
        <f>IF(OR($A307&gt;TermMonths,C6&lt;&gt;"Y"),0,X306)</f>
        <v/>
      </c>
      <c r="S307" s="31">
        <f>IF(R307&lt;=0,0,IF($A307&lt;=E6,D6,F6))</f>
        <v/>
      </c>
      <c r="T307" s="32">
        <f>IF(R307&lt;=0,0,R307*S307/DayCount)</f>
        <v/>
      </c>
      <c r="U307" s="32">
        <f>IF(R307&lt;=0,0,MIN(R307+T307,IF(G6="InterestOnly",T307,IF(G6="FixedAmount",IF($A307&lt;=E6,H6,I6),IF(OR($A307=1,$A307=E6+1),PMT(S307/DayCount,MAX(TermMonths-$A307+1,1),-R307),IF(U306=0,PMT(S307/DayCount,MAX(TermMonths-$A307+1,1),-R307),U306))))))</f>
        <v/>
      </c>
      <c r="V307" s="32">
        <f>IF(OR(R307&lt;=0,$A307&lt;&gt;J6,J6=0),0,MIN(MAX(0,K6-L6*R307),MAX(0,R307-(U307-T307))))</f>
        <v/>
      </c>
      <c r="W307" s="32">
        <f>IF(R307&lt;=0,0,MIN(R307,(U307-T307)+V307))</f>
        <v/>
      </c>
      <c r="X307" s="32">
        <f>IF(R307&lt;=0,0,MAX(0,R307-W307))</f>
        <v/>
      </c>
      <c r="Y307" s="32">
        <f>IF(OR($A307&gt;TermMonths,C7&lt;&gt;"Y"),0,AE306)</f>
        <v/>
      </c>
      <c r="Z307" s="31">
        <f>IF(Y307&lt;=0,0,IF($A307&lt;=E7,D7,F7))</f>
        <v/>
      </c>
      <c r="AA307" s="32">
        <f>IF(Y307&lt;=0,0,Y307*Z307/DayCount)</f>
        <v/>
      </c>
      <c r="AB307" s="32">
        <f>IF(Y307&lt;=0,0,MIN(Y307+AA307,IF(G7="InterestOnly",AA307,IF(G7="FixedAmount",IF($A307&lt;=E7,H7,I7),IF(OR($A307=1,$A307=E7+1),PMT(Z307/DayCount,MAX(TermMonths-$A307+1,1),-Y307),IF(AB306=0,PMT(Z307/DayCount,MAX(TermMonths-$A307+1,1),-Y307),AB306))))))</f>
        <v/>
      </c>
      <c r="AC307" s="32">
        <f>IF(OR(Y307&lt;=0,$A307&lt;&gt;J7,J7=0),0,MIN(MAX(0,K7-L7*Y307),MAX(0,Y307-(AB307-AA307))))</f>
        <v/>
      </c>
      <c r="AD307" s="32">
        <f>IF(Y307&lt;=0,0,MIN(Y307,(AB307-AA307)+AC307))</f>
        <v/>
      </c>
      <c r="AE307" s="32">
        <f>IF(Y307&lt;=0,0,MAX(0,Y307-AD307))</f>
        <v/>
      </c>
      <c r="AF307" s="32">
        <f>IF(OR($A307&gt;TermMonths,C8&lt;&gt;"Y"),0,AL306)</f>
        <v/>
      </c>
      <c r="AG307" s="31">
        <f>IF(AF307&lt;=0,0,IF($A307&lt;=E8,D8,F8))</f>
        <v/>
      </c>
      <c r="AH307" s="32">
        <f>IF(AF307&lt;=0,0,AF307*AG307/DayCount)</f>
        <v/>
      </c>
      <c r="AI307" s="32">
        <f>IF(AF307&lt;=0,0,MIN(AF307+AH307,IF(G8="InterestOnly",AH307,IF(G8="FixedAmount",IF($A307&lt;=E8,H8,I8),IF(OR($A307=1,$A307=E8+1),PMT(AG307/DayCount,MAX(TermMonths-$A307+1,1),-AF307),IF(AI306=0,PMT(AG307/DayCount,MAX(TermMonths-$A307+1,1),-AF307),AI306))))))</f>
        <v/>
      </c>
      <c r="AJ307" s="32">
        <f>IF(OR(AF307&lt;=0,$A307&lt;&gt;J8,J8=0),0,MIN(MAX(0,K8-L8*AF307),MAX(0,AF307-(AI307-AH307))))</f>
        <v/>
      </c>
      <c r="AK307" s="32">
        <f>IF(AF307&lt;=0,0,MIN(AF307,(AI307-AH307)+AJ307))</f>
        <v/>
      </c>
      <c r="AL307" s="32">
        <f>IF(AF307&lt;=0,0,MAX(0,AF307-AK307))</f>
        <v/>
      </c>
      <c r="AM307" s="32">
        <f>IF(OR($A307&gt;TermMonths,C9&lt;&gt;"Y"),0,AS306)</f>
        <v/>
      </c>
      <c r="AN307" s="31">
        <f>IF(AM307&lt;=0,0,IF($A307&lt;=E9,D9,F9))</f>
        <v/>
      </c>
      <c r="AO307" s="32">
        <f>IF(AM307&lt;=0,0,AM307*AN307/DayCount)</f>
        <v/>
      </c>
      <c r="AP307" s="32">
        <f>IF(AM307&lt;=0,0,MIN(AM307+AO307,IF(G9="InterestOnly",AO307,IF(G9="FixedAmount",IF($A307&lt;=E9,H9,I9),IF(OR($A307=1,$A307=E9+1),PMT(AN307/DayCount,MAX(TermMonths-$A307+1,1),-AM307),IF(AP306=0,PMT(AN307/DayCount,MAX(TermMonths-$A307+1,1),-AM307),AP306))))))</f>
        <v/>
      </c>
      <c r="AQ307" s="32">
        <f>IF(OR(AM307&lt;=0,$A307&lt;&gt;J9,J9=0),0,MIN(MAX(0,K9-L9*AM307),MAX(0,AM307-(AP307-AO307))))</f>
        <v/>
      </c>
      <c r="AR307" s="32">
        <f>IF(AM307&lt;=0,0,MIN(AM307,(AP307-AO307)+AQ307))</f>
        <v/>
      </c>
      <c r="AS307" s="32">
        <f>IF(AM307&lt;=0,0,MAX(0,AM307-AR307))</f>
        <v/>
      </c>
    </row>
    <row r="308">
      <c r="A308" s="33" t="n">
        <v>295</v>
      </c>
      <c r="B308" s="34">
        <f>IF(A308&gt;TermMonths,"",EDATE(StartDate,A308-1))</f>
        <v/>
      </c>
      <c r="C308" s="33">
        <f>IF(B308="","",YEAR(B308))</f>
        <v/>
      </c>
      <c r="D308" s="32">
        <f>IF(OR($A308&gt;TermMonths,C4&lt;&gt;"Y"),0,J307)</f>
        <v/>
      </c>
      <c r="E308" s="31">
        <f>IF(D308&lt;=0,0,IF($A308&lt;=E4,D4,F4))</f>
        <v/>
      </c>
      <c r="F308" s="32">
        <f>IF(D308&lt;=0,0,D308*E308/DayCount)</f>
        <v/>
      </c>
      <c r="G308" s="32">
        <f>IF(D308&lt;=0,0,MIN(D308+F308,IF(G4="InterestOnly",F308,IF(G4="FixedAmount",IF($A308&lt;=E4,H4,I4),IF(OR($A308=1,$A308=E4+1),PMT(E308/DayCount,MAX(TermMonths-$A308+1,1),-D308),IF(G307=0,PMT(E308/DayCount,MAX(TermMonths-$A308+1,1),-D308),G307))))))</f>
        <v/>
      </c>
      <c r="H308" s="32">
        <f>IF(OR(D308&lt;=0,$A308&lt;&gt;J4,J4=0),0,MIN(MAX(0,K4-L4*D308),MAX(0,D308-(G308-F308))))</f>
        <v/>
      </c>
      <c r="I308" s="32">
        <f>IF(D308&lt;=0,0,MIN(D308,(G308-F308)+H308))</f>
        <v/>
      </c>
      <c r="J308" s="32">
        <f>IF(D308&lt;=0,0,MAX(0,D308-I308))</f>
        <v/>
      </c>
      <c r="K308" s="32">
        <f>IF(OR($A308&gt;TermMonths,C5&lt;&gt;"Y"),0,Q307)</f>
        <v/>
      </c>
      <c r="L308" s="31">
        <f>IF(K308&lt;=0,0,IF($A308&lt;=E5,D5,F5))</f>
        <v/>
      </c>
      <c r="M308" s="32">
        <f>IF(K308&lt;=0,0,K308*L308/DayCount)</f>
        <v/>
      </c>
      <c r="N308" s="32">
        <f>IF(K308&lt;=0,0,MIN(K308+M308,IF(G5="InterestOnly",M308,IF(G5="FixedAmount",IF($A308&lt;=E5,H5,I5),IF(OR($A308=1,$A308=E5+1),PMT(L308/DayCount,MAX(TermMonths-$A308+1,1),-K308),IF(N307=0,PMT(L308/DayCount,MAX(TermMonths-$A308+1,1),-K308),N307))))))</f>
        <v/>
      </c>
      <c r="O308" s="32">
        <f>IF(OR(K308&lt;=0,$A308&lt;&gt;J5,J5=0),0,MIN(MAX(0,K5-L5*K308),MAX(0,K308-(N308-M308))))</f>
        <v/>
      </c>
      <c r="P308" s="32">
        <f>IF(K308&lt;=0,0,MIN(K308,(N308-M308)+O308))</f>
        <v/>
      </c>
      <c r="Q308" s="32">
        <f>IF(K308&lt;=0,0,MAX(0,K308-P308))</f>
        <v/>
      </c>
      <c r="R308" s="32">
        <f>IF(OR($A308&gt;TermMonths,C6&lt;&gt;"Y"),0,X307)</f>
        <v/>
      </c>
      <c r="S308" s="31">
        <f>IF(R308&lt;=0,0,IF($A308&lt;=E6,D6,F6))</f>
        <v/>
      </c>
      <c r="T308" s="32">
        <f>IF(R308&lt;=0,0,R308*S308/DayCount)</f>
        <v/>
      </c>
      <c r="U308" s="32">
        <f>IF(R308&lt;=0,0,MIN(R308+T308,IF(G6="InterestOnly",T308,IF(G6="FixedAmount",IF($A308&lt;=E6,H6,I6),IF(OR($A308=1,$A308=E6+1),PMT(S308/DayCount,MAX(TermMonths-$A308+1,1),-R308),IF(U307=0,PMT(S308/DayCount,MAX(TermMonths-$A308+1,1),-R308),U307))))))</f>
        <v/>
      </c>
      <c r="V308" s="32">
        <f>IF(OR(R308&lt;=0,$A308&lt;&gt;J6,J6=0),0,MIN(MAX(0,K6-L6*R308),MAX(0,R308-(U308-T308))))</f>
        <v/>
      </c>
      <c r="W308" s="32">
        <f>IF(R308&lt;=0,0,MIN(R308,(U308-T308)+V308))</f>
        <v/>
      </c>
      <c r="X308" s="32">
        <f>IF(R308&lt;=0,0,MAX(0,R308-W308))</f>
        <v/>
      </c>
      <c r="Y308" s="32">
        <f>IF(OR($A308&gt;TermMonths,C7&lt;&gt;"Y"),0,AE307)</f>
        <v/>
      </c>
      <c r="Z308" s="31">
        <f>IF(Y308&lt;=0,0,IF($A308&lt;=E7,D7,F7))</f>
        <v/>
      </c>
      <c r="AA308" s="32">
        <f>IF(Y308&lt;=0,0,Y308*Z308/DayCount)</f>
        <v/>
      </c>
      <c r="AB308" s="32">
        <f>IF(Y308&lt;=0,0,MIN(Y308+AA308,IF(G7="InterestOnly",AA308,IF(G7="FixedAmount",IF($A308&lt;=E7,H7,I7),IF(OR($A308=1,$A308=E7+1),PMT(Z308/DayCount,MAX(TermMonths-$A308+1,1),-Y308),IF(AB307=0,PMT(Z308/DayCount,MAX(TermMonths-$A308+1,1),-Y308),AB307))))))</f>
        <v/>
      </c>
      <c r="AC308" s="32">
        <f>IF(OR(Y308&lt;=0,$A308&lt;&gt;J7,J7=0),0,MIN(MAX(0,K7-L7*Y308),MAX(0,Y308-(AB308-AA308))))</f>
        <v/>
      </c>
      <c r="AD308" s="32">
        <f>IF(Y308&lt;=0,0,MIN(Y308,(AB308-AA308)+AC308))</f>
        <v/>
      </c>
      <c r="AE308" s="32">
        <f>IF(Y308&lt;=0,0,MAX(0,Y308-AD308))</f>
        <v/>
      </c>
      <c r="AF308" s="32">
        <f>IF(OR($A308&gt;TermMonths,C8&lt;&gt;"Y"),0,AL307)</f>
        <v/>
      </c>
      <c r="AG308" s="31">
        <f>IF(AF308&lt;=0,0,IF($A308&lt;=E8,D8,F8))</f>
        <v/>
      </c>
      <c r="AH308" s="32">
        <f>IF(AF308&lt;=0,0,AF308*AG308/DayCount)</f>
        <v/>
      </c>
      <c r="AI308" s="32">
        <f>IF(AF308&lt;=0,0,MIN(AF308+AH308,IF(G8="InterestOnly",AH308,IF(G8="FixedAmount",IF($A308&lt;=E8,H8,I8),IF(OR($A308=1,$A308=E8+1),PMT(AG308/DayCount,MAX(TermMonths-$A308+1,1),-AF308),IF(AI307=0,PMT(AG308/DayCount,MAX(TermMonths-$A308+1,1),-AF308),AI307))))))</f>
        <v/>
      </c>
      <c r="AJ308" s="32">
        <f>IF(OR(AF308&lt;=0,$A308&lt;&gt;J8,J8=0),0,MIN(MAX(0,K8-L8*AF308),MAX(0,AF308-(AI308-AH308))))</f>
        <v/>
      </c>
      <c r="AK308" s="32">
        <f>IF(AF308&lt;=0,0,MIN(AF308,(AI308-AH308)+AJ308))</f>
        <v/>
      </c>
      <c r="AL308" s="32">
        <f>IF(AF308&lt;=0,0,MAX(0,AF308-AK308))</f>
        <v/>
      </c>
      <c r="AM308" s="32">
        <f>IF(OR($A308&gt;TermMonths,C9&lt;&gt;"Y"),0,AS307)</f>
        <v/>
      </c>
      <c r="AN308" s="31">
        <f>IF(AM308&lt;=0,0,IF($A308&lt;=E9,D9,F9))</f>
        <v/>
      </c>
      <c r="AO308" s="32">
        <f>IF(AM308&lt;=0,0,AM308*AN308/DayCount)</f>
        <v/>
      </c>
      <c r="AP308" s="32">
        <f>IF(AM308&lt;=0,0,MIN(AM308+AO308,IF(G9="InterestOnly",AO308,IF(G9="FixedAmount",IF($A308&lt;=E9,H9,I9),IF(OR($A308=1,$A308=E9+1),PMT(AN308/DayCount,MAX(TermMonths-$A308+1,1),-AM308),IF(AP307=0,PMT(AN308/DayCount,MAX(TermMonths-$A308+1,1),-AM308),AP307))))))</f>
        <v/>
      </c>
      <c r="AQ308" s="32">
        <f>IF(OR(AM308&lt;=0,$A308&lt;&gt;J9,J9=0),0,MIN(MAX(0,K9-L9*AM308),MAX(0,AM308-(AP308-AO308))))</f>
        <v/>
      </c>
      <c r="AR308" s="32">
        <f>IF(AM308&lt;=0,0,MIN(AM308,(AP308-AO308)+AQ308))</f>
        <v/>
      </c>
      <c r="AS308" s="32">
        <f>IF(AM308&lt;=0,0,MAX(0,AM308-AR308))</f>
        <v/>
      </c>
    </row>
    <row r="309">
      <c r="A309" s="33" t="n">
        <v>296</v>
      </c>
      <c r="B309" s="34">
        <f>IF(A309&gt;TermMonths,"",EDATE(StartDate,A309-1))</f>
        <v/>
      </c>
      <c r="C309" s="33">
        <f>IF(B309="","",YEAR(B309))</f>
        <v/>
      </c>
      <c r="D309" s="32">
        <f>IF(OR($A309&gt;TermMonths,C4&lt;&gt;"Y"),0,J308)</f>
        <v/>
      </c>
      <c r="E309" s="31">
        <f>IF(D309&lt;=0,0,IF($A309&lt;=E4,D4,F4))</f>
        <v/>
      </c>
      <c r="F309" s="32">
        <f>IF(D309&lt;=0,0,D309*E309/DayCount)</f>
        <v/>
      </c>
      <c r="G309" s="32">
        <f>IF(D309&lt;=0,0,MIN(D309+F309,IF(G4="InterestOnly",F309,IF(G4="FixedAmount",IF($A309&lt;=E4,H4,I4),IF(OR($A309=1,$A309=E4+1),PMT(E309/DayCount,MAX(TermMonths-$A309+1,1),-D309),IF(G308=0,PMT(E309/DayCount,MAX(TermMonths-$A309+1,1),-D309),G308))))))</f>
        <v/>
      </c>
      <c r="H309" s="32">
        <f>IF(OR(D309&lt;=0,$A309&lt;&gt;J4,J4=0),0,MIN(MAX(0,K4-L4*D309),MAX(0,D309-(G309-F309))))</f>
        <v/>
      </c>
      <c r="I309" s="32">
        <f>IF(D309&lt;=0,0,MIN(D309,(G309-F309)+H309))</f>
        <v/>
      </c>
      <c r="J309" s="32">
        <f>IF(D309&lt;=0,0,MAX(0,D309-I309))</f>
        <v/>
      </c>
      <c r="K309" s="32">
        <f>IF(OR($A309&gt;TermMonths,C5&lt;&gt;"Y"),0,Q308)</f>
        <v/>
      </c>
      <c r="L309" s="31">
        <f>IF(K309&lt;=0,0,IF($A309&lt;=E5,D5,F5))</f>
        <v/>
      </c>
      <c r="M309" s="32">
        <f>IF(K309&lt;=0,0,K309*L309/DayCount)</f>
        <v/>
      </c>
      <c r="N309" s="32">
        <f>IF(K309&lt;=0,0,MIN(K309+M309,IF(G5="InterestOnly",M309,IF(G5="FixedAmount",IF($A309&lt;=E5,H5,I5),IF(OR($A309=1,$A309=E5+1),PMT(L309/DayCount,MAX(TermMonths-$A309+1,1),-K309),IF(N308=0,PMT(L309/DayCount,MAX(TermMonths-$A309+1,1),-K309),N308))))))</f>
        <v/>
      </c>
      <c r="O309" s="32">
        <f>IF(OR(K309&lt;=0,$A309&lt;&gt;J5,J5=0),0,MIN(MAX(0,K5-L5*K309),MAX(0,K309-(N309-M309))))</f>
        <v/>
      </c>
      <c r="P309" s="32">
        <f>IF(K309&lt;=0,0,MIN(K309,(N309-M309)+O309))</f>
        <v/>
      </c>
      <c r="Q309" s="32">
        <f>IF(K309&lt;=0,0,MAX(0,K309-P309))</f>
        <v/>
      </c>
      <c r="R309" s="32">
        <f>IF(OR($A309&gt;TermMonths,C6&lt;&gt;"Y"),0,X308)</f>
        <v/>
      </c>
      <c r="S309" s="31">
        <f>IF(R309&lt;=0,0,IF($A309&lt;=E6,D6,F6))</f>
        <v/>
      </c>
      <c r="T309" s="32">
        <f>IF(R309&lt;=0,0,R309*S309/DayCount)</f>
        <v/>
      </c>
      <c r="U309" s="32">
        <f>IF(R309&lt;=0,0,MIN(R309+T309,IF(G6="InterestOnly",T309,IF(G6="FixedAmount",IF($A309&lt;=E6,H6,I6),IF(OR($A309=1,$A309=E6+1),PMT(S309/DayCount,MAX(TermMonths-$A309+1,1),-R309),IF(U308=0,PMT(S309/DayCount,MAX(TermMonths-$A309+1,1),-R309),U308))))))</f>
        <v/>
      </c>
      <c r="V309" s="32">
        <f>IF(OR(R309&lt;=0,$A309&lt;&gt;J6,J6=0),0,MIN(MAX(0,K6-L6*R309),MAX(0,R309-(U309-T309))))</f>
        <v/>
      </c>
      <c r="W309" s="32">
        <f>IF(R309&lt;=0,0,MIN(R309,(U309-T309)+V309))</f>
        <v/>
      </c>
      <c r="X309" s="32">
        <f>IF(R309&lt;=0,0,MAX(0,R309-W309))</f>
        <v/>
      </c>
      <c r="Y309" s="32">
        <f>IF(OR($A309&gt;TermMonths,C7&lt;&gt;"Y"),0,AE308)</f>
        <v/>
      </c>
      <c r="Z309" s="31">
        <f>IF(Y309&lt;=0,0,IF($A309&lt;=E7,D7,F7))</f>
        <v/>
      </c>
      <c r="AA309" s="32">
        <f>IF(Y309&lt;=0,0,Y309*Z309/DayCount)</f>
        <v/>
      </c>
      <c r="AB309" s="32">
        <f>IF(Y309&lt;=0,0,MIN(Y309+AA309,IF(G7="InterestOnly",AA309,IF(G7="FixedAmount",IF($A309&lt;=E7,H7,I7),IF(OR($A309=1,$A309=E7+1),PMT(Z309/DayCount,MAX(TermMonths-$A309+1,1),-Y309),IF(AB308=0,PMT(Z309/DayCount,MAX(TermMonths-$A309+1,1),-Y309),AB308))))))</f>
        <v/>
      </c>
      <c r="AC309" s="32">
        <f>IF(OR(Y309&lt;=0,$A309&lt;&gt;J7,J7=0),0,MIN(MAX(0,K7-L7*Y309),MAX(0,Y309-(AB309-AA309))))</f>
        <v/>
      </c>
      <c r="AD309" s="32">
        <f>IF(Y309&lt;=0,0,MIN(Y309,(AB309-AA309)+AC309))</f>
        <v/>
      </c>
      <c r="AE309" s="32">
        <f>IF(Y309&lt;=0,0,MAX(0,Y309-AD309))</f>
        <v/>
      </c>
      <c r="AF309" s="32">
        <f>IF(OR($A309&gt;TermMonths,C8&lt;&gt;"Y"),0,AL308)</f>
        <v/>
      </c>
      <c r="AG309" s="31">
        <f>IF(AF309&lt;=0,0,IF($A309&lt;=E8,D8,F8))</f>
        <v/>
      </c>
      <c r="AH309" s="32">
        <f>IF(AF309&lt;=0,0,AF309*AG309/DayCount)</f>
        <v/>
      </c>
      <c r="AI309" s="32">
        <f>IF(AF309&lt;=0,0,MIN(AF309+AH309,IF(G8="InterestOnly",AH309,IF(G8="FixedAmount",IF($A309&lt;=E8,H8,I8),IF(OR($A309=1,$A309=E8+1),PMT(AG309/DayCount,MAX(TermMonths-$A309+1,1),-AF309),IF(AI308=0,PMT(AG309/DayCount,MAX(TermMonths-$A309+1,1),-AF309),AI308))))))</f>
        <v/>
      </c>
      <c r="AJ309" s="32">
        <f>IF(OR(AF309&lt;=0,$A309&lt;&gt;J8,J8=0),0,MIN(MAX(0,K8-L8*AF309),MAX(0,AF309-(AI309-AH309))))</f>
        <v/>
      </c>
      <c r="AK309" s="32">
        <f>IF(AF309&lt;=0,0,MIN(AF309,(AI309-AH309)+AJ309))</f>
        <v/>
      </c>
      <c r="AL309" s="32">
        <f>IF(AF309&lt;=0,0,MAX(0,AF309-AK309))</f>
        <v/>
      </c>
      <c r="AM309" s="32">
        <f>IF(OR($A309&gt;TermMonths,C9&lt;&gt;"Y"),0,AS308)</f>
        <v/>
      </c>
      <c r="AN309" s="31">
        <f>IF(AM309&lt;=0,0,IF($A309&lt;=E9,D9,F9))</f>
        <v/>
      </c>
      <c r="AO309" s="32">
        <f>IF(AM309&lt;=0,0,AM309*AN309/DayCount)</f>
        <v/>
      </c>
      <c r="AP309" s="32">
        <f>IF(AM309&lt;=0,0,MIN(AM309+AO309,IF(G9="InterestOnly",AO309,IF(G9="FixedAmount",IF($A309&lt;=E9,H9,I9),IF(OR($A309=1,$A309=E9+1),PMT(AN309/DayCount,MAX(TermMonths-$A309+1,1),-AM309),IF(AP308=0,PMT(AN309/DayCount,MAX(TermMonths-$A309+1,1),-AM309),AP308))))))</f>
        <v/>
      </c>
      <c r="AQ309" s="32">
        <f>IF(OR(AM309&lt;=0,$A309&lt;&gt;J9,J9=0),0,MIN(MAX(0,K9-L9*AM309),MAX(0,AM309-(AP309-AO309))))</f>
        <v/>
      </c>
      <c r="AR309" s="32">
        <f>IF(AM309&lt;=0,0,MIN(AM309,(AP309-AO309)+AQ309))</f>
        <v/>
      </c>
      <c r="AS309" s="32">
        <f>IF(AM309&lt;=0,0,MAX(0,AM309-AR309))</f>
        <v/>
      </c>
    </row>
    <row r="310">
      <c r="A310" s="33" t="n">
        <v>297</v>
      </c>
      <c r="B310" s="34">
        <f>IF(A310&gt;TermMonths,"",EDATE(StartDate,A310-1))</f>
        <v/>
      </c>
      <c r="C310" s="33">
        <f>IF(B310="","",YEAR(B310))</f>
        <v/>
      </c>
      <c r="D310" s="32">
        <f>IF(OR($A310&gt;TermMonths,C4&lt;&gt;"Y"),0,J309)</f>
        <v/>
      </c>
      <c r="E310" s="31">
        <f>IF(D310&lt;=0,0,IF($A310&lt;=E4,D4,F4))</f>
        <v/>
      </c>
      <c r="F310" s="32">
        <f>IF(D310&lt;=0,0,D310*E310/DayCount)</f>
        <v/>
      </c>
      <c r="G310" s="32">
        <f>IF(D310&lt;=0,0,MIN(D310+F310,IF(G4="InterestOnly",F310,IF(G4="FixedAmount",IF($A310&lt;=E4,H4,I4),IF(OR($A310=1,$A310=E4+1),PMT(E310/DayCount,MAX(TermMonths-$A310+1,1),-D310),IF(G309=0,PMT(E310/DayCount,MAX(TermMonths-$A310+1,1),-D310),G309))))))</f>
        <v/>
      </c>
      <c r="H310" s="32">
        <f>IF(OR(D310&lt;=0,$A310&lt;&gt;J4,J4=0),0,MIN(MAX(0,K4-L4*D310),MAX(0,D310-(G310-F310))))</f>
        <v/>
      </c>
      <c r="I310" s="32">
        <f>IF(D310&lt;=0,0,MIN(D310,(G310-F310)+H310))</f>
        <v/>
      </c>
      <c r="J310" s="32">
        <f>IF(D310&lt;=0,0,MAX(0,D310-I310))</f>
        <v/>
      </c>
      <c r="K310" s="32">
        <f>IF(OR($A310&gt;TermMonths,C5&lt;&gt;"Y"),0,Q309)</f>
        <v/>
      </c>
      <c r="L310" s="31">
        <f>IF(K310&lt;=0,0,IF($A310&lt;=E5,D5,F5))</f>
        <v/>
      </c>
      <c r="M310" s="32">
        <f>IF(K310&lt;=0,0,K310*L310/DayCount)</f>
        <v/>
      </c>
      <c r="N310" s="32">
        <f>IF(K310&lt;=0,0,MIN(K310+M310,IF(G5="InterestOnly",M310,IF(G5="FixedAmount",IF($A310&lt;=E5,H5,I5),IF(OR($A310=1,$A310=E5+1),PMT(L310/DayCount,MAX(TermMonths-$A310+1,1),-K310),IF(N309=0,PMT(L310/DayCount,MAX(TermMonths-$A310+1,1),-K310),N309))))))</f>
        <v/>
      </c>
      <c r="O310" s="32">
        <f>IF(OR(K310&lt;=0,$A310&lt;&gt;J5,J5=0),0,MIN(MAX(0,K5-L5*K310),MAX(0,K310-(N310-M310))))</f>
        <v/>
      </c>
      <c r="P310" s="32">
        <f>IF(K310&lt;=0,0,MIN(K310,(N310-M310)+O310))</f>
        <v/>
      </c>
      <c r="Q310" s="32">
        <f>IF(K310&lt;=0,0,MAX(0,K310-P310))</f>
        <v/>
      </c>
      <c r="R310" s="32">
        <f>IF(OR($A310&gt;TermMonths,C6&lt;&gt;"Y"),0,X309)</f>
        <v/>
      </c>
      <c r="S310" s="31">
        <f>IF(R310&lt;=0,0,IF($A310&lt;=E6,D6,F6))</f>
        <v/>
      </c>
      <c r="T310" s="32">
        <f>IF(R310&lt;=0,0,R310*S310/DayCount)</f>
        <v/>
      </c>
      <c r="U310" s="32">
        <f>IF(R310&lt;=0,0,MIN(R310+T310,IF(G6="InterestOnly",T310,IF(G6="FixedAmount",IF($A310&lt;=E6,H6,I6),IF(OR($A310=1,$A310=E6+1),PMT(S310/DayCount,MAX(TermMonths-$A310+1,1),-R310),IF(U309=0,PMT(S310/DayCount,MAX(TermMonths-$A310+1,1),-R310),U309))))))</f>
        <v/>
      </c>
      <c r="V310" s="32">
        <f>IF(OR(R310&lt;=0,$A310&lt;&gt;J6,J6=0),0,MIN(MAX(0,K6-L6*R310),MAX(0,R310-(U310-T310))))</f>
        <v/>
      </c>
      <c r="W310" s="32">
        <f>IF(R310&lt;=0,0,MIN(R310,(U310-T310)+V310))</f>
        <v/>
      </c>
      <c r="X310" s="32">
        <f>IF(R310&lt;=0,0,MAX(0,R310-W310))</f>
        <v/>
      </c>
      <c r="Y310" s="32">
        <f>IF(OR($A310&gt;TermMonths,C7&lt;&gt;"Y"),0,AE309)</f>
        <v/>
      </c>
      <c r="Z310" s="31">
        <f>IF(Y310&lt;=0,0,IF($A310&lt;=E7,D7,F7))</f>
        <v/>
      </c>
      <c r="AA310" s="32">
        <f>IF(Y310&lt;=0,0,Y310*Z310/DayCount)</f>
        <v/>
      </c>
      <c r="AB310" s="32">
        <f>IF(Y310&lt;=0,0,MIN(Y310+AA310,IF(G7="InterestOnly",AA310,IF(G7="FixedAmount",IF($A310&lt;=E7,H7,I7),IF(OR($A310=1,$A310=E7+1),PMT(Z310/DayCount,MAX(TermMonths-$A310+1,1),-Y310),IF(AB309=0,PMT(Z310/DayCount,MAX(TermMonths-$A310+1,1),-Y310),AB309))))))</f>
        <v/>
      </c>
      <c r="AC310" s="32">
        <f>IF(OR(Y310&lt;=0,$A310&lt;&gt;J7,J7=0),0,MIN(MAX(0,K7-L7*Y310),MAX(0,Y310-(AB310-AA310))))</f>
        <v/>
      </c>
      <c r="AD310" s="32">
        <f>IF(Y310&lt;=0,0,MIN(Y310,(AB310-AA310)+AC310))</f>
        <v/>
      </c>
      <c r="AE310" s="32">
        <f>IF(Y310&lt;=0,0,MAX(0,Y310-AD310))</f>
        <v/>
      </c>
      <c r="AF310" s="32">
        <f>IF(OR($A310&gt;TermMonths,C8&lt;&gt;"Y"),0,AL309)</f>
        <v/>
      </c>
      <c r="AG310" s="31">
        <f>IF(AF310&lt;=0,0,IF($A310&lt;=E8,D8,F8))</f>
        <v/>
      </c>
      <c r="AH310" s="32">
        <f>IF(AF310&lt;=0,0,AF310*AG310/DayCount)</f>
        <v/>
      </c>
      <c r="AI310" s="32">
        <f>IF(AF310&lt;=0,0,MIN(AF310+AH310,IF(G8="InterestOnly",AH310,IF(G8="FixedAmount",IF($A310&lt;=E8,H8,I8),IF(OR($A310=1,$A310=E8+1),PMT(AG310/DayCount,MAX(TermMonths-$A310+1,1),-AF310),IF(AI309=0,PMT(AG310/DayCount,MAX(TermMonths-$A310+1,1),-AF310),AI309))))))</f>
        <v/>
      </c>
      <c r="AJ310" s="32">
        <f>IF(OR(AF310&lt;=0,$A310&lt;&gt;J8,J8=0),0,MIN(MAX(0,K8-L8*AF310),MAX(0,AF310-(AI310-AH310))))</f>
        <v/>
      </c>
      <c r="AK310" s="32">
        <f>IF(AF310&lt;=0,0,MIN(AF310,(AI310-AH310)+AJ310))</f>
        <v/>
      </c>
      <c r="AL310" s="32">
        <f>IF(AF310&lt;=0,0,MAX(0,AF310-AK310))</f>
        <v/>
      </c>
      <c r="AM310" s="32">
        <f>IF(OR($A310&gt;TermMonths,C9&lt;&gt;"Y"),0,AS309)</f>
        <v/>
      </c>
      <c r="AN310" s="31">
        <f>IF(AM310&lt;=0,0,IF($A310&lt;=E9,D9,F9))</f>
        <v/>
      </c>
      <c r="AO310" s="32">
        <f>IF(AM310&lt;=0,0,AM310*AN310/DayCount)</f>
        <v/>
      </c>
      <c r="AP310" s="32">
        <f>IF(AM310&lt;=0,0,MIN(AM310+AO310,IF(G9="InterestOnly",AO310,IF(G9="FixedAmount",IF($A310&lt;=E9,H9,I9),IF(OR($A310=1,$A310=E9+1),PMT(AN310/DayCount,MAX(TermMonths-$A310+1,1),-AM310),IF(AP309=0,PMT(AN310/DayCount,MAX(TermMonths-$A310+1,1),-AM310),AP309))))))</f>
        <v/>
      </c>
      <c r="AQ310" s="32">
        <f>IF(OR(AM310&lt;=0,$A310&lt;&gt;J9,J9=0),0,MIN(MAX(0,K9-L9*AM310),MAX(0,AM310-(AP310-AO310))))</f>
        <v/>
      </c>
      <c r="AR310" s="32">
        <f>IF(AM310&lt;=0,0,MIN(AM310,(AP310-AO310)+AQ310))</f>
        <v/>
      </c>
      <c r="AS310" s="32">
        <f>IF(AM310&lt;=0,0,MAX(0,AM310-AR310))</f>
        <v/>
      </c>
    </row>
    <row r="311">
      <c r="A311" s="33" t="n">
        <v>298</v>
      </c>
      <c r="B311" s="34">
        <f>IF(A311&gt;TermMonths,"",EDATE(StartDate,A311-1))</f>
        <v/>
      </c>
      <c r="C311" s="33">
        <f>IF(B311="","",YEAR(B311))</f>
        <v/>
      </c>
      <c r="D311" s="32">
        <f>IF(OR($A311&gt;TermMonths,C4&lt;&gt;"Y"),0,J310)</f>
        <v/>
      </c>
      <c r="E311" s="31">
        <f>IF(D311&lt;=0,0,IF($A311&lt;=E4,D4,F4))</f>
        <v/>
      </c>
      <c r="F311" s="32">
        <f>IF(D311&lt;=0,0,D311*E311/DayCount)</f>
        <v/>
      </c>
      <c r="G311" s="32">
        <f>IF(D311&lt;=0,0,MIN(D311+F311,IF(G4="InterestOnly",F311,IF(G4="FixedAmount",IF($A311&lt;=E4,H4,I4),IF(OR($A311=1,$A311=E4+1),PMT(E311/DayCount,MAX(TermMonths-$A311+1,1),-D311),IF(G310=0,PMT(E311/DayCount,MAX(TermMonths-$A311+1,1),-D311),G310))))))</f>
        <v/>
      </c>
      <c r="H311" s="32">
        <f>IF(OR(D311&lt;=0,$A311&lt;&gt;J4,J4=0),0,MIN(MAX(0,K4-L4*D311),MAX(0,D311-(G311-F311))))</f>
        <v/>
      </c>
      <c r="I311" s="32">
        <f>IF(D311&lt;=0,0,MIN(D311,(G311-F311)+H311))</f>
        <v/>
      </c>
      <c r="J311" s="32">
        <f>IF(D311&lt;=0,0,MAX(0,D311-I311))</f>
        <v/>
      </c>
      <c r="K311" s="32">
        <f>IF(OR($A311&gt;TermMonths,C5&lt;&gt;"Y"),0,Q310)</f>
        <v/>
      </c>
      <c r="L311" s="31">
        <f>IF(K311&lt;=0,0,IF($A311&lt;=E5,D5,F5))</f>
        <v/>
      </c>
      <c r="M311" s="32">
        <f>IF(K311&lt;=0,0,K311*L311/DayCount)</f>
        <v/>
      </c>
      <c r="N311" s="32">
        <f>IF(K311&lt;=0,0,MIN(K311+M311,IF(G5="InterestOnly",M311,IF(G5="FixedAmount",IF($A311&lt;=E5,H5,I5),IF(OR($A311=1,$A311=E5+1),PMT(L311/DayCount,MAX(TermMonths-$A311+1,1),-K311),IF(N310=0,PMT(L311/DayCount,MAX(TermMonths-$A311+1,1),-K311),N310))))))</f>
        <v/>
      </c>
      <c r="O311" s="32">
        <f>IF(OR(K311&lt;=0,$A311&lt;&gt;J5,J5=0),0,MIN(MAX(0,K5-L5*K311),MAX(0,K311-(N311-M311))))</f>
        <v/>
      </c>
      <c r="P311" s="32">
        <f>IF(K311&lt;=0,0,MIN(K311,(N311-M311)+O311))</f>
        <v/>
      </c>
      <c r="Q311" s="32">
        <f>IF(K311&lt;=0,0,MAX(0,K311-P311))</f>
        <v/>
      </c>
      <c r="R311" s="32">
        <f>IF(OR($A311&gt;TermMonths,C6&lt;&gt;"Y"),0,X310)</f>
        <v/>
      </c>
      <c r="S311" s="31">
        <f>IF(R311&lt;=0,0,IF($A311&lt;=E6,D6,F6))</f>
        <v/>
      </c>
      <c r="T311" s="32">
        <f>IF(R311&lt;=0,0,R311*S311/DayCount)</f>
        <v/>
      </c>
      <c r="U311" s="32">
        <f>IF(R311&lt;=0,0,MIN(R311+T311,IF(G6="InterestOnly",T311,IF(G6="FixedAmount",IF($A311&lt;=E6,H6,I6),IF(OR($A311=1,$A311=E6+1),PMT(S311/DayCount,MAX(TermMonths-$A311+1,1),-R311),IF(U310=0,PMT(S311/DayCount,MAX(TermMonths-$A311+1,1),-R311),U310))))))</f>
        <v/>
      </c>
      <c r="V311" s="32">
        <f>IF(OR(R311&lt;=0,$A311&lt;&gt;J6,J6=0),0,MIN(MAX(0,K6-L6*R311),MAX(0,R311-(U311-T311))))</f>
        <v/>
      </c>
      <c r="W311" s="32">
        <f>IF(R311&lt;=0,0,MIN(R311,(U311-T311)+V311))</f>
        <v/>
      </c>
      <c r="X311" s="32">
        <f>IF(R311&lt;=0,0,MAX(0,R311-W311))</f>
        <v/>
      </c>
      <c r="Y311" s="32">
        <f>IF(OR($A311&gt;TermMonths,C7&lt;&gt;"Y"),0,AE310)</f>
        <v/>
      </c>
      <c r="Z311" s="31">
        <f>IF(Y311&lt;=0,0,IF($A311&lt;=E7,D7,F7))</f>
        <v/>
      </c>
      <c r="AA311" s="32">
        <f>IF(Y311&lt;=0,0,Y311*Z311/DayCount)</f>
        <v/>
      </c>
      <c r="AB311" s="32">
        <f>IF(Y311&lt;=0,0,MIN(Y311+AA311,IF(G7="InterestOnly",AA311,IF(G7="FixedAmount",IF($A311&lt;=E7,H7,I7),IF(OR($A311=1,$A311=E7+1),PMT(Z311/DayCount,MAX(TermMonths-$A311+1,1),-Y311),IF(AB310=0,PMT(Z311/DayCount,MAX(TermMonths-$A311+1,1),-Y311),AB310))))))</f>
        <v/>
      </c>
      <c r="AC311" s="32">
        <f>IF(OR(Y311&lt;=0,$A311&lt;&gt;J7,J7=0),0,MIN(MAX(0,K7-L7*Y311),MAX(0,Y311-(AB311-AA311))))</f>
        <v/>
      </c>
      <c r="AD311" s="32">
        <f>IF(Y311&lt;=0,0,MIN(Y311,(AB311-AA311)+AC311))</f>
        <v/>
      </c>
      <c r="AE311" s="32">
        <f>IF(Y311&lt;=0,0,MAX(0,Y311-AD311))</f>
        <v/>
      </c>
      <c r="AF311" s="32">
        <f>IF(OR($A311&gt;TermMonths,C8&lt;&gt;"Y"),0,AL310)</f>
        <v/>
      </c>
      <c r="AG311" s="31">
        <f>IF(AF311&lt;=0,0,IF($A311&lt;=E8,D8,F8))</f>
        <v/>
      </c>
      <c r="AH311" s="32">
        <f>IF(AF311&lt;=0,0,AF311*AG311/DayCount)</f>
        <v/>
      </c>
      <c r="AI311" s="32">
        <f>IF(AF311&lt;=0,0,MIN(AF311+AH311,IF(G8="InterestOnly",AH311,IF(G8="FixedAmount",IF($A311&lt;=E8,H8,I8),IF(OR($A311=1,$A311=E8+1),PMT(AG311/DayCount,MAX(TermMonths-$A311+1,1),-AF311),IF(AI310=0,PMT(AG311/DayCount,MAX(TermMonths-$A311+1,1),-AF311),AI310))))))</f>
        <v/>
      </c>
      <c r="AJ311" s="32">
        <f>IF(OR(AF311&lt;=0,$A311&lt;&gt;J8,J8=0),0,MIN(MAX(0,K8-L8*AF311),MAX(0,AF311-(AI311-AH311))))</f>
        <v/>
      </c>
      <c r="AK311" s="32">
        <f>IF(AF311&lt;=0,0,MIN(AF311,(AI311-AH311)+AJ311))</f>
        <v/>
      </c>
      <c r="AL311" s="32">
        <f>IF(AF311&lt;=0,0,MAX(0,AF311-AK311))</f>
        <v/>
      </c>
      <c r="AM311" s="32">
        <f>IF(OR($A311&gt;TermMonths,C9&lt;&gt;"Y"),0,AS310)</f>
        <v/>
      </c>
      <c r="AN311" s="31">
        <f>IF(AM311&lt;=0,0,IF($A311&lt;=E9,D9,F9))</f>
        <v/>
      </c>
      <c r="AO311" s="32">
        <f>IF(AM311&lt;=0,0,AM311*AN311/DayCount)</f>
        <v/>
      </c>
      <c r="AP311" s="32">
        <f>IF(AM311&lt;=0,0,MIN(AM311+AO311,IF(G9="InterestOnly",AO311,IF(G9="FixedAmount",IF($A311&lt;=E9,H9,I9),IF(OR($A311=1,$A311=E9+1),PMT(AN311/DayCount,MAX(TermMonths-$A311+1,1),-AM311),IF(AP310=0,PMT(AN311/DayCount,MAX(TermMonths-$A311+1,1),-AM311),AP310))))))</f>
        <v/>
      </c>
      <c r="AQ311" s="32">
        <f>IF(OR(AM311&lt;=0,$A311&lt;&gt;J9,J9=0),0,MIN(MAX(0,K9-L9*AM311),MAX(0,AM311-(AP311-AO311))))</f>
        <v/>
      </c>
      <c r="AR311" s="32">
        <f>IF(AM311&lt;=0,0,MIN(AM311,(AP311-AO311)+AQ311))</f>
        <v/>
      </c>
      <c r="AS311" s="32">
        <f>IF(AM311&lt;=0,0,MAX(0,AM311-AR311))</f>
        <v/>
      </c>
    </row>
    <row r="312">
      <c r="A312" s="33" t="n">
        <v>299</v>
      </c>
      <c r="B312" s="34">
        <f>IF(A312&gt;TermMonths,"",EDATE(StartDate,A312-1))</f>
        <v/>
      </c>
      <c r="C312" s="33">
        <f>IF(B312="","",YEAR(B312))</f>
        <v/>
      </c>
      <c r="D312" s="32">
        <f>IF(OR($A312&gt;TermMonths,C4&lt;&gt;"Y"),0,J311)</f>
        <v/>
      </c>
      <c r="E312" s="31">
        <f>IF(D312&lt;=0,0,IF($A312&lt;=E4,D4,F4))</f>
        <v/>
      </c>
      <c r="F312" s="32">
        <f>IF(D312&lt;=0,0,D312*E312/DayCount)</f>
        <v/>
      </c>
      <c r="G312" s="32">
        <f>IF(D312&lt;=0,0,MIN(D312+F312,IF(G4="InterestOnly",F312,IF(G4="FixedAmount",IF($A312&lt;=E4,H4,I4),IF(OR($A312=1,$A312=E4+1),PMT(E312/DayCount,MAX(TermMonths-$A312+1,1),-D312),IF(G311=0,PMT(E312/DayCount,MAX(TermMonths-$A312+1,1),-D312),G311))))))</f>
        <v/>
      </c>
      <c r="H312" s="32">
        <f>IF(OR(D312&lt;=0,$A312&lt;&gt;J4,J4=0),0,MIN(MAX(0,K4-L4*D312),MAX(0,D312-(G312-F312))))</f>
        <v/>
      </c>
      <c r="I312" s="32">
        <f>IF(D312&lt;=0,0,MIN(D312,(G312-F312)+H312))</f>
        <v/>
      </c>
      <c r="J312" s="32">
        <f>IF(D312&lt;=0,0,MAX(0,D312-I312))</f>
        <v/>
      </c>
      <c r="K312" s="32">
        <f>IF(OR($A312&gt;TermMonths,C5&lt;&gt;"Y"),0,Q311)</f>
        <v/>
      </c>
      <c r="L312" s="31">
        <f>IF(K312&lt;=0,0,IF($A312&lt;=E5,D5,F5))</f>
        <v/>
      </c>
      <c r="M312" s="32">
        <f>IF(K312&lt;=0,0,K312*L312/DayCount)</f>
        <v/>
      </c>
      <c r="N312" s="32">
        <f>IF(K312&lt;=0,0,MIN(K312+M312,IF(G5="InterestOnly",M312,IF(G5="FixedAmount",IF($A312&lt;=E5,H5,I5),IF(OR($A312=1,$A312=E5+1),PMT(L312/DayCount,MAX(TermMonths-$A312+1,1),-K312),IF(N311=0,PMT(L312/DayCount,MAX(TermMonths-$A312+1,1),-K312),N311))))))</f>
        <v/>
      </c>
      <c r="O312" s="32">
        <f>IF(OR(K312&lt;=0,$A312&lt;&gt;J5,J5=0),0,MIN(MAX(0,K5-L5*K312),MAX(0,K312-(N312-M312))))</f>
        <v/>
      </c>
      <c r="P312" s="32">
        <f>IF(K312&lt;=0,0,MIN(K312,(N312-M312)+O312))</f>
        <v/>
      </c>
      <c r="Q312" s="32">
        <f>IF(K312&lt;=0,0,MAX(0,K312-P312))</f>
        <v/>
      </c>
      <c r="R312" s="32">
        <f>IF(OR($A312&gt;TermMonths,C6&lt;&gt;"Y"),0,X311)</f>
        <v/>
      </c>
      <c r="S312" s="31">
        <f>IF(R312&lt;=0,0,IF($A312&lt;=E6,D6,F6))</f>
        <v/>
      </c>
      <c r="T312" s="32">
        <f>IF(R312&lt;=0,0,R312*S312/DayCount)</f>
        <v/>
      </c>
      <c r="U312" s="32">
        <f>IF(R312&lt;=0,0,MIN(R312+T312,IF(G6="InterestOnly",T312,IF(G6="FixedAmount",IF($A312&lt;=E6,H6,I6),IF(OR($A312=1,$A312=E6+1),PMT(S312/DayCount,MAX(TermMonths-$A312+1,1),-R312),IF(U311=0,PMT(S312/DayCount,MAX(TermMonths-$A312+1,1),-R312),U311))))))</f>
        <v/>
      </c>
      <c r="V312" s="32">
        <f>IF(OR(R312&lt;=0,$A312&lt;&gt;J6,J6=0),0,MIN(MAX(0,K6-L6*R312),MAX(0,R312-(U312-T312))))</f>
        <v/>
      </c>
      <c r="W312" s="32">
        <f>IF(R312&lt;=0,0,MIN(R312,(U312-T312)+V312))</f>
        <v/>
      </c>
      <c r="X312" s="32">
        <f>IF(R312&lt;=0,0,MAX(0,R312-W312))</f>
        <v/>
      </c>
      <c r="Y312" s="32">
        <f>IF(OR($A312&gt;TermMonths,C7&lt;&gt;"Y"),0,AE311)</f>
        <v/>
      </c>
      <c r="Z312" s="31">
        <f>IF(Y312&lt;=0,0,IF($A312&lt;=E7,D7,F7))</f>
        <v/>
      </c>
      <c r="AA312" s="32">
        <f>IF(Y312&lt;=0,0,Y312*Z312/DayCount)</f>
        <v/>
      </c>
      <c r="AB312" s="32">
        <f>IF(Y312&lt;=0,0,MIN(Y312+AA312,IF(G7="InterestOnly",AA312,IF(G7="FixedAmount",IF($A312&lt;=E7,H7,I7),IF(OR($A312=1,$A312=E7+1),PMT(Z312/DayCount,MAX(TermMonths-$A312+1,1),-Y312),IF(AB311=0,PMT(Z312/DayCount,MAX(TermMonths-$A312+1,1),-Y312),AB311))))))</f>
        <v/>
      </c>
      <c r="AC312" s="32">
        <f>IF(OR(Y312&lt;=0,$A312&lt;&gt;J7,J7=0),0,MIN(MAX(0,K7-L7*Y312),MAX(0,Y312-(AB312-AA312))))</f>
        <v/>
      </c>
      <c r="AD312" s="32">
        <f>IF(Y312&lt;=0,0,MIN(Y312,(AB312-AA312)+AC312))</f>
        <v/>
      </c>
      <c r="AE312" s="32">
        <f>IF(Y312&lt;=0,0,MAX(0,Y312-AD312))</f>
        <v/>
      </c>
      <c r="AF312" s="32">
        <f>IF(OR($A312&gt;TermMonths,C8&lt;&gt;"Y"),0,AL311)</f>
        <v/>
      </c>
      <c r="AG312" s="31">
        <f>IF(AF312&lt;=0,0,IF($A312&lt;=E8,D8,F8))</f>
        <v/>
      </c>
      <c r="AH312" s="32">
        <f>IF(AF312&lt;=0,0,AF312*AG312/DayCount)</f>
        <v/>
      </c>
      <c r="AI312" s="32">
        <f>IF(AF312&lt;=0,0,MIN(AF312+AH312,IF(G8="InterestOnly",AH312,IF(G8="FixedAmount",IF($A312&lt;=E8,H8,I8),IF(OR($A312=1,$A312=E8+1),PMT(AG312/DayCount,MAX(TermMonths-$A312+1,1),-AF312),IF(AI311=0,PMT(AG312/DayCount,MAX(TermMonths-$A312+1,1),-AF312),AI311))))))</f>
        <v/>
      </c>
      <c r="AJ312" s="32">
        <f>IF(OR(AF312&lt;=0,$A312&lt;&gt;J8,J8=0),0,MIN(MAX(0,K8-L8*AF312),MAX(0,AF312-(AI312-AH312))))</f>
        <v/>
      </c>
      <c r="AK312" s="32">
        <f>IF(AF312&lt;=0,0,MIN(AF312,(AI312-AH312)+AJ312))</f>
        <v/>
      </c>
      <c r="AL312" s="32">
        <f>IF(AF312&lt;=0,0,MAX(0,AF312-AK312))</f>
        <v/>
      </c>
      <c r="AM312" s="32">
        <f>IF(OR($A312&gt;TermMonths,C9&lt;&gt;"Y"),0,AS311)</f>
        <v/>
      </c>
      <c r="AN312" s="31">
        <f>IF(AM312&lt;=0,0,IF($A312&lt;=E9,D9,F9))</f>
        <v/>
      </c>
      <c r="AO312" s="32">
        <f>IF(AM312&lt;=0,0,AM312*AN312/DayCount)</f>
        <v/>
      </c>
      <c r="AP312" s="32">
        <f>IF(AM312&lt;=0,0,MIN(AM312+AO312,IF(G9="InterestOnly",AO312,IF(G9="FixedAmount",IF($A312&lt;=E9,H9,I9),IF(OR($A312=1,$A312=E9+1),PMT(AN312/DayCount,MAX(TermMonths-$A312+1,1),-AM312),IF(AP311=0,PMT(AN312/DayCount,MAX(TermMonths-$A312+1,1),-AM312),AP311))))))</f>
        <v/>
      </c>
      <c r="AQ312" s="32">
        <f>IF(OR(AM312&lt;=0,$A312&lt;&gt;J9,J9=0),0,MIN(MAX(0,K9-L9*AM312),MAX(0,AM312-(AP312-AO312))))</f>
        <v/>
      </c>
      <c r="AR312" s="32">
        <f>IF(AM312&lt;=0,0,MIN(AM312,(AP312-AO312)+AQ312))</f>
        <v/>
      </c>
      <c r="AS312" s="32">
        <f>IF(AM312&lt;=0,0,MAX(0,AM312-AR312))</f>
        <v/>
      </c>
    </row>
    <row r="313">
      <c r="A313" s="33" t="n">
        <v>300</v>
      </c>
      <c r="B313" s="34">
        <f>IF(A313&gt;TermMonths,"",EDATE(StartDate,A313-1))</f>
        <v/>
      </c>
      <c r="C313" s="33">
        <f>IF(B313="","",YEAR(B313))</f>
        <v/>
      </c>
      <c r="D313" s="32">
        <f>IF(OR($A313&gt;TermMonths,C4&lt;&gt;"Y"),0,J312)</f>
        <v/>
      </c>
      <c r="E313" s="31">
        <f>IF(D313&lt;=0,0,IF($A313&lt;=E4,D4,F4))</f>
        <v/>
      </c>
      <c r="F313" s="32">
        <f>IF(D313&lt;=0,0,D313*E313/DayCount)</f>
        <v/>
      </c>
      <c r="G313" s="32">
        <f>IF(D313&lt;=0,0,MIN(D313+F313,IF(G4="InterestOnly",F313,IF(G4="FixedAmount",IF($A313&lt;=E4,H4,I4),IF(OR($A313=1,$A313=E4+1),PMT(E313/DayCount,MAX(TermMonths-$A313+1,1),-D313),IF(G312=0,PMT(E313/DayCount,MAX(TermMonths-$A313+1,1),-D313),G312))))))</f>
        <v/>
      </c>
      <c r="H313" s="32">
        <f>IF(OR(D313&lt;=0,$A313&lt;&gt;J4,J4=0),0,MIN(MAX(0,K4-L4*D313),MAX(0,D313-(G313-F313))))</f>
        <v/>
      </c>
      <c r="I313" s="32">
        <f>IF(D313&lt;=0,0,MIN(D313,(G313-F313)+H313))</f>
        <v/>
      </c>
      <c r="J313" s="32">
        <f>IF(D313&lt;=0,0,MAX(0,D313-I313))</f>
        <v/>
      </c>
      <c r="K313" s="32">
        <f>IF(OR($A313&gt;TermMonths,C5&lt;&gt;"Y"),0,Q312)</f>
        <v/>
      </c>
      <c r="L313" s="31">
        <f>IF(K313&lt;=0,0,IF($A313&lt;=E5,D5,F5))</f>
        <v/>
      </c>
      <c r="M313" s="32">
        <f>IF(K313&lt;=0,0,K313*L313/DayCount)</f>
        <v/>
      </c>
      <c r="N313" s="32">
        <f>IF(K313&lt;=0,0,MIN(K313+M313,IF(G5="InterestOnly",M313,IF(G5="FixedAmount",IF($A313&lt;=E5,H5,I5),IF(OR($A313=1,$A313=E5+1),PMT(L313/DayCount,MAX(TermMonths-$A313+1,1),-K313),IF(N312=0,PMT(L313/DayCount,MAX(TermMonths-$A313+1,1),-K313),N312))))))</f>
        <v/>
      </c>
      <c r="O313" s="32">
        <f>IF(OR(K313&lt;=0,$A313&lt;&gt;J5,J5=0),0,MIN(MAX(0,K5-L5*K313),MAX(0,K313-(N313-M313))))</f>
        <v/>
      </c>
      <c r="P313" s="32">
        <f>IF(K313&lt;=0,0,MIN(K313,(N313-M313)+O313))</f>
        <v/>
      </c>
      <c r="Q313" s="32">
        <f>IF(K313&lt;=0,0,MAX(0,K313-P313))</f>
        <v/>
      </c>
      <c r="R313" s="32">
        <f>IF(OR($A313&gt;TermMonths,C6&lt;&gt;"Y"),0,X312)</f>
        <v/>
      </c>
      <c r="S313" s="31">
        <f>IF(R313&lt;=0,0,IF($A313&lt;=E6,D6,F6))</f>
        <v/>
      </c>
      <c r="T313" s="32">
        <f>IF(R313&lt;=0,0,R313*S313/DayCount)</f>
        <v/>
      </c>
      <c r="U313" s="32">
        <f>IF(R313&lt;=0,0,MIN(R313+T313,IF(G6="InterestOnly",T313,IF(G6="FixedAmount",IF($A313&lt;=E6,H6,I6),IF(OR($A313=1,$A313=E6+1),PMT(S313/DayCount,MAX(TermMonths-$A313+1,1),-R313),IF(U312=0,PMT(S313/DayCount,MAX(TermMonths-$A313+1,1),-R313),U312))))))</f>
        <v/>
      </c>
      <c r="V313" s="32">
        <f>IF(OR(R313&lt;=0,$A313&lt;&gt;J6,J6=0),0,MIN(MAX(0,K6-L6*R313),MAX(0,R313-(U313-T313))))</f>
        <v/>
      </c>
      <c r="W313" s="32">
        <f>IF(R313&lt;=0,0,MIN(R313,(U313-T313)+V313))</f>
        <v/>
      </c>
      <c r="X313" s="32">
        <f>IF(R313&lt;=0,0,MAX(0,R313-W313))</f>
        <v/>
      </c>
      <c r="Y313" s="32">
        <f>IF(OR($A313&gt;TermMonths,C7&lt;&gt;"Y"),0,AE312)</f>
        <v/>
      </c>
      <c r="Z313" s="31">
        <f>IF(Y313&lt;=0,0,IF($A313&lt;=E7,D7,F7))</f>
        <v/>
      </c>
      <c r="AA313" s="32">
        <f>IF(Y313&lt;=0,0,Y313*Z313/DayCount)</f>
        <v/>
      </c>
      <c r="AB313" s="32">
        <f>IF(Y313&lt;=0,0,MIN(Y313+AA313,IF(G7="InterestOnly",AA313,IF(G7="FixedAmount",IF($A313&lt;=E7,H7,I7),IF(OR($A313=1,$A313=E7+1),PMT(Z313/DayCount,MAX(TermMonths-$A313+1,1),-Y313),IF(AB312=0,PMT(Z313/DayCount,MAX(TermMonths-$A313+1,1),-Y313),AB312))))))</f>
        <v/>
      </c>
      <c r="AC313" s="32">
        <f>IF(OR(Y313&lt;=0,$A313&lt;&gt;J7,J7=0),0,MIN(MAX(0,K7-L7*Y313),MAX(0,Y313-(AB313-AA313))))</f>
        <v/>
      </c>
      <c r="AD313" s="32">
        <f>IF(Y313&lt;=0,0,MIN(Y313,(AB313-AA313)+AC313))</f>
        <v/>
      </c>
      <c r="AE313" s="32">
        <f>IF(Y313&lt;=0,0,MAX(0,Y313-AD313))</f>
        <v/>
      </c>
      <c r="AF313" s="32">
        <f>IF(OR($A313&gt;TermMonths,C8&lt;&gt;"Y"),0,AL312)</f>
        <v/>
      </c>
      <c r="AG313" s="31">
        <f>IF(AF313&lt;=0,0,IF($A313&lt;=E8,D8,F8))</f>
        <v/>
      </c>
      <c r="AH313" s="32">
        <f>IF(AF313&lt;=0,0,AF313*AG313/DayCount)</f>
        <v/>
      </c>
      <c r="AI313" s="32">
        <f>IF(AF313&lt;=0,0,MIN(AF313+AH313,IF(G8="InterestOnly",AH313,IF(G8="FixedAmount",IF($A313&lt;=E8,H8,I8),IF(OR($A313=1,$A313=E8+1),PMT(AG313/DayCount,MAX(TermMonths-$A313+1,1),-AF313),IF(AI312=0,PMT(AG313/DayCount,MAX(TermMonths-$A313+1,1),-AF313),AI312))))))</f>
        <v/>
      </c>
      <c r="AJ313" s="32">
        <f>IF(OR(AF313&lt;=0,$A313&lt;&gt;J8,J8=0),0,MIN(MAX(0,K8-L8*AF313),MAX(0,AF313-(AI313-AH313))))</f>
        <v/>
      </c>
      <c r="AK313" s="32">
        <f>IF(AF313&lt;=0,0,MIN(AF313,(AI313-AH313)+AJ313))</f>
        <v/>
      </c>
      <c r="AL313" s="32">
        <f>IF(AF313&lt;=0,0,MAX(0,AF313-AK313))</f>
        <v/>
      </c>
      <c r="AM313" s="32">
        <f>IF(OR($A313&gt;TermMonths,C9&lt;&gt;"Y"),0,AS312)</f>
        <v/>
      </c>
      <c r="AN313" s="31">
        <f>IF(AM313&lt;=0,0,IF($A313&lt;=E9,D9,F9))</f>
        <v/>
      </c>
      <c r="AO313" s="32">
        <f>IF(AM313&lt;=0,0,AM313*AN313/DayCount)</f>
        <v/>
      </c>
      <c r="AP313" s="32">
        <f>IF(AM313&lt;=0,0,MIN(AM313+AO313,IF(G9="InterestOnly",AO313,IF(G9="FixedAmount",IF($A313&lt;=E9,H9,I9),IF(OR($A313=1,$A313=E9+1),PMT(AN313/DayCount,MAX(TermMonths-$A313+1,1),-AM313),IF(AP312=0,PMT(AN313/DayCount,MAX(TermMonths-$A313+1,1),-AM313),AP312))))))</f>
        <v/>
      </c>
      <c r="AQ313" s="32">
        <f>IF(OR(AM313&lt;=0,$A313&lt;&gt;J9,J9=0),0,MIN(MAX(0,K9-L9*AM313),MAX(0,AM313-(AP313-AO313))))</f>
        <v/>
      </c>
      <c r="AR313" s="32">
        <f>IF(AM313&lt;=0,0,MIN(AM313,(AP313-AO313)+AQ313))</f>
        <v/>
      </c>
      <c r="AS313" s="32">
        <f>IF(AM313&lt;=0,0,MAX(0,AM313-AR313))</f>
        <v/>
      </c>
    </row>
    <row r="314">
      <c r="A314" s="33" t="n">
        <v>301</v>
      </c>
      <c r="B314" s="34">
        <f>IF(A314&gt;TermMonths,"",EDATE(StartDate,A314-1))</f>
        <v/>
      </c>
      <c r="C314" s="33">
        <f>IF(B314="","",YEAR(B314))</f>
        <v/>
      </c>
      <c r="D314" s="32">
        <f>IF(OR($A314&gt;TermMonths,C4&lt;&gt;"Y"),0,J313)</f>
        <v/>
      </c>
      <c r="E314" s="31">
        <f>IF(D314&lt;=0,0,IF($A314&lt;=E4,D4,F4))</f>
        <v/>
      </c>
      <c r="F314" s="32">
        <f>IF(D314&lt;=0,0,D314*E314/DayCount)</f>
        <v/>
      </c>
      <c r="G314" s="32">
        <f>IF(D314&lt;=0,0,MIN(D314+F314,IF(G4="InterestOnly",F314,IF(G4="FixedAmount",IF($A314&lt;=E4,H4,I4),IF(OR($A314=1,$A314=E4+1),PMT(E314/DayCount,MAX(TermMonths-$A314+1,1),-D314),IF(G313=0,PMT(E314/DayCount,MAX(TermMonths-$A314+1,1),-D314),G313))))))</f>
        <v/>
      </c>
      <c r="H314" s="32">
        <f>IF(OR(D314&lt;=0,$A314&lt;&gt;J4,J4=0),0,MIN(MAX(0,K4-L4*D314),MAX(0,D314-(G314-F314))))</f>
        <v/>
      </c>
      <c r="I314" s="32">
        <f>IF(D314&lt;=0,0,MIN(D314,(G314-F314)+H314))</f>
        <v/>
      </c>
      <c r="J314" s="32">
        <f>IF(D314&lt;=0,0,MAX(0,D314-I314))</f>
        <v/>
      </c>
      <c r="K314" s="32">
        <f>IF(OR($A314&gt;TermMonths,C5&lt;&gt;"Y"),0,Q313)</f>
        <v/>
      </c>
      <c r="L314" s="31">
        <f>IF(K314&lt;=0,0,IF($A314&lt;=E5,D5,F5))</f>
        <v/>
      </c>
      <c r="M314" s="32">
        <f>IF(K314&lt;=0,0,K314*L314/DayCount)</f>
        <v/>
      </c>
      <c r="N314" s="32">
        <f>IF(K314&lt;=0,0,MIN(K314+M314,IF(G5="InterestOnly",M314,IF(G5="FixedAmount",IF($A314&lt;=E5,H5,I5),IF(OR($A314=1,$A314=E5+1),PMT(L314/DayCount,MAX(TermMonths-$A314+1,1),-K314),IF(N313=0,PMT(L314/DayCount,MAX(TermMonths-$A314+1,1),-K314),N313))))))</f>
        <v/>
      </c>
      <c r="O314" s="32">
        <f>IF(OR(K314&lt;=0,$A314&lt;&gt;J5,J5=0),0,MIN(MAX(0,K5-L5*K314),MAX(0,K314-(N314-M314))))</f>
        <v/>
      </c>
      <c r="P314" s="32">
        <f>IF(K314&lt;=0,0,MIN(K314,(N314-M314)+O314))</f>
        <v/>
      </c>
      <c r="Q314" s="32">
        <f>IF(K314&lt;=0,0,MAX(0,K314-P314))</f>
        <v/>
      </c>
      <c r="R314" s="32">
        <f>IF(OR($A314&gt;TermMonths,C6&lt;&gt;"Y"),0,X313)</f>
        <v/>
      </c>
      <c r="S314" s="31">
        <f>IF(R314&lt;=0,0,IF($A314&lt;=E6,D6,F6))</f>
        <v/>
      </c>
      <c r="T314" s="32">
        <f>IF(R314&lt;=0,0,R314*S314/DayCount)</f>
        <v/>
      </c>
      <c r="U314" s="32">
        <f>IF(R314&lt;=0,0,MIN(R314+T314,IF(G6="InterestOnly",T314,IF(G6="FixedAmount",IF($A314&lt;=E6,H6,I6),IF(OR($A314=1,$A314=E6+1),PMT(S314/DayCount,MAX(TermMonths-$A314+1,1),-R314),IF(U313=0,PMT(S314/DayCount,MAX(TermMonths-$A314+1,1),-R314),U313))))))</f>
        <v/>
      </c>
      <c r="V314" s="32">
        <f>IF(OR(R314&lt;=0,$A314&lt;&gt;J6,J6=0),0,MIN(MAX(0,K6-L6*R314),MAX(0,R314-(U314-T314))))</f>
        <v/>
      </c>
      <c r="W314" s="32">
        <f>IF(R314&lt;=0,0,MIN(R314,(U314-T314)+V314))</f>
        <v/>
      </c>
      <c r="X314" s="32">
        <f>IF(R314&lt;=0,0,MAX(0,R314-W314))</f>
        <v/>
      </c>
      <c r="Y314" s="32">
        <f>IF(OR($A314&gt;TermMonths,C7&lt;&gt;"Y"),0,AE313)</f>
        <v/>
      </c>
      <c r="Z314" s="31">
        <f>IF(Y314&lt;=0,0,IF($A314&lt;=E7,D7,F7))</f>
        <v/>
      </c>
      <c r="AA314" s="32">
        <f>IF(Y314&lt;=0,0,Y314*Z314/DayCount)</f>
        <v/>
      </c>
      <c r="AB314" s="32">
        <f>IF(Y314&lt;=0,0,MIN(Y314+AA314,IF(G7="InterestOnly",AA314,IF(G7="FixedAmount",IF($A314&lt;=E7,H7,I7),IF(OR($A314=1,$A314=E7+1),PMT(Z314/DayCount,MAX(TermMonths-$A314+1,1),-Y314),IF(AB313=0,PMT(Z314/DayCount,MAX(TermMonths-$A314+1,1),-Y314),AB313))))))</f>
        <v/>
      </c>
      <c r="AC314" s="32">
        <f>IF(OR(Y314&lt;=0,$A314&lt;&gt;J7,J7=0),0,MIN(MAX(0,K7-L7*Y314),MAX(0,Y314-(AB314-AA314))))</f>
        <v/>
      </c>
      <c r="AD314" s="32">
        <f>IF(Y314&lt;=0,0,MIN(Y314,(AB314-AA314)+AC314))</f>
        <v/>
      </c>
      <c r="AE314" s="32">
        <f>IF(Y314&lt;=0,0,MAX(0,Y314-AD314))</f>
        <v/>
      </c>
      <c r="AF314" s="32">
        <f>IF(OR($A314&gt;TermMonths,C8&lt;&gt;"Y"),0,AL313)</f>
        <v/>
      </c>
      <c r="AG314" s="31">
        <f>IF(AF314&lt;=0,0,IF($A314&lt;=E8,D8,F8))</f>
        <v/>
      </c>
      <c r="AH314" s="32">
        <f>IF(AF314&lt;=0,0,AF314*AG314/DayCount)</f>
        <v/>
      </c>
      <c r="AI314" s="32">
        <f>IF(AF314&lt;=0,0,MIN(AF314+AH314,IF(G8="InterestOnly",AH314,IF(G8="FixedAmount",IF($A314&lt;=E8,H8,I8),IF(OR($A314=1,$A314=E8+1),PMT(AG314/DayCount,MAX(TermMonths-$A314+1,1),-AF314),IF(AI313=0,PMT(AG314/DayCount,MAX(TermMonths-$A314+1,1),-AF314),AI313))))))</f>
        <v/>
      </c>
      <c r="AJ314" s="32">
        <f>IF(OR(AF314&lt;=0,$A314&lt;&gt;J8,J8=0),0,MIN(MAX(0,K8-L8*AF314),MAX(0,AF314-(AI314-AH314))))</f>
        <v/>
      </c>
      <c r="AK314" s="32">
        <f>IF(AF314&lt;=0,0,MIN(AF314,(AI314-AH314)+AJ314))</f>
        <v/>
      </c>
      <c r="AL314" s="32">
        <f>IF(AF314&lt;=0,0,MAX(0,AF314-AK314))</f>
        <v/>
      </c>
      <c r="AM314" s="32">
        <f>IF(OR($A314&gt;TermMonths,C9&lt;&gt;"Y"),0,AS313)</f>
        <v/>
      </c>
      <c r="AN314" s="31">
        <f>IF(AM314&lt;=0,0,IF($A314&lt;=E9,D9,F9))</f>
        <v/>
      </c>
      <c r="AO314" s="32">
        <f>IF(AM314&lt;=0,0,AM314*AN314/DayCount)</f>
        <v/>
      </c>
      <c r="AP314" s="32">
        <f>IF(AM314&lt;=0,0,MIN(AM314+AO314,IF(G9="InterestOnly",AO314,IF(G9="FixedAmount",IF($A314&lt;=E9,H9,I9),IF(OR($A314=1,$A314=E9+1),PMT(AN314/DayCount,MAX(TermMonths-$A314+1,1),-AM314),IF(AP313=0,PMT(AN314/DayCount,MAX(TermMonths-$A314+1,1),-AM314),AP313))))))</f>
        <v/>
      </c>
      <c r="AQ314" s="32">
        <f>IF(OR(AM314&lt;=0,$A314&lt;&gt;J9,J9=0),0,MIN(MAX(0,K9-L9*AM314),MAX(0,AM314-(AP314-AO314))))</f>
        <v/>
      </c>
      <c r="AR314" s="32">
        <f>IF(AM314&lt;=0,0,MIN(AM314,(AP314-AO314)+AQ314))</f>
        <v/>
      </c>
      <c r="AS314" s="32">
        <f>IF(AM314&lt;=0,0,MAX(0,AM314-AR314))</f>
        <v/>
      </c>
    </row>
    <row r="315">
      <c r="A315" s="33" t="n">
        <v>302</v>
      </c>
      <c r="B315" s="34">
        <f>IF(A315&gt;TermMonths,"",EDATE(StartDate,A315-1))</f>
        <v/>
      </c>
      <c r="C315" s="33">
        <f>IF(B315="","",YEAR(B315))</f>
        <v/>
      </c>
      <c r="D315" s="32">
        <f>IF(OR($A315&gt;TermMonths,C4&lt;&gt;"Y"),0,J314)</f>
        <v/>
      </c>
      <c r="E315" s="31">
        <f>IF(D315&lt;=0,0,IF($A315&lt;=E4,D4,F4))</f>
        <v/>
      </c>
      <c r="F315" s="32">
        <f>IF(D315&lt;=0,0,D315*E315/DayCount)</f>
        <v/>
      </c>
      <c r="G315" s="32">
        <f>IF(D315&lt;=0,0,MIN(D315+F315,IF(G4="InterestOnly",F315,IF(G4="FixedAmount",IF($A315&lt;=E4,H4,I4),IF(OR($A315=1,$A315=E4+1),PMT(E315/DayCount,MAX(TermMonths-$A315+1,1),-D315),IF(G314=0,PMT(E315/DayCount,MAX(TermMonths-$A315+1,1),-D315),G314))))))</f>
        <v/>
      </c>
      <c r="H315" s="32">
        <f>IF(OR(D315&lt;=0,$A315&lt;&gt;J4,J4=0),0,MIN(MAX(0,K4-L4*D315),MAX(0,D315-(G315-F315))))</f>
        <v/>
      </c>
      <c r="I315" s="32">
        <f>IF(D315&lt;=0,0,MIN(D315,(G315-F315)+H315))</f>
        <v/>
      </c>
      <c r="J315" s="32">
        <f>IF(D315&lt;=0,0,MAX(0,D315-I315))</f>
        <v/>
      </c>
      <c r="K315" s="32">
        <f>IF(OR($A315&gt;TermMonths,C5&lt;&gt;"Y"),0,Q314)</f>
        <v/>
      </c>
      <c r="L315" s="31">
        <f>IF(K315&lt;=0,0,IF($A315&lt;=E5,D5,F5))</f>
        <v/>
      </c>
      <c r="M315" s="32">
        <f>IF(K315&lt;=0,0,K315*L315/DayCount)</f>
        <v/>
      </c>
      <c r="N315" s="32">
        <f>IF(K315&lt;=0,0,MIN(K315+M315,IF(G5="InterestOnly",M315,IF(G5="FixedAmount",IF($A315&lt;=E5,H5,I5),IF(OR($A315=1,$A315=E5+1),PMT(L315/DayCount,MAX(TermMonths-$A315+1,1),-K315),IF(N314=0,PMT(L315/DayCount,MAX(TermMonths-$A315+1,1),-K315),N314))))))</f>
        <v/>
      </c>
      <c r="O315" s="32">
        <f>IF(OR(K315&lt;=0,$A315&lt;&gt;J5,J5=0),0,MIN(MAX(0,K5-L5*K315),MAX(0,K315-(N315-M315))))</f>
        <v/>
      </c>
      <c r="P315" s="32">
        <f>IF(K315&lt;=0,0,MIN(K315,(N315-M315)+O315))</f>
        <v/>
      </c>
      <c r="Q315" s="32">
        <f>IF(K315&lt;=0,0,MAX(0,K315-P315))</f>
        <v/>
      </c>
      <c r="R315" s="32">
        <f>IF(OR($A315&gt;TermMonths,C6&lt;&gt;"Y"),0,X314)</f>
        <v/>
      </c>
      <c r="S315" s="31">
        <f>IF(R315&lt;=0,0,IF($A315&lt;=E6,D6,F6))</f>
        <v/>
      </c>
      <c r="T315" s="32">
        <f>IF(R315&lt;=0,0,R315*S315/DayCount)</f>
        <v/>
      </c>
      <c r="U315" s="32">
        <f>IF(R315&lt;=0,0,MIN(R315+T315,IF(G6="InterestOnly",T315,IF(G6="FixedAmount",IF($A315&lt;=E6,H6,I6),IF(OR($A315=1,$A315=E6+1),PMT(S315/DayCount,MAX(TermMonths-$A315+1,1),-R315),IF(U314=0,PMT(S315/DayCount,MAX(TermMonths-$A315+1,1),-R315),U314))))))</f>
        <v/>
      </c>
      <c r="V315" s="32">
        <f>IF(OR(R315&lt;=0,$A315&lt;&gt;J6,J6=0),0,MIN(MAX(0,K6-L6*R315),MAX(0,R315-(U315-T315))))</f>
        <v/>
      </c>
      <c r="W315" s="32">
        <f>IF(R315&lt;=0,0,MIN(R315,(U315-T315)+V315))</f>
        <v/>
      </c>
      <c r="X315" s="32">
        <f>IF(R315&lt;=0,0,MAX(0,R315-W315))</f>
        <v/>
      </c>
      <c r="Y315" s="32">
        <f>IF(OR($A315&gt;TermMonths,C7&lt;&gt;"Y"),0,AE314)</f>
        <v/>
      </c>
      <c r="Z315" s="31">
        <f>IF(Y315&lt;=0,0,IF($A315&lt;=E7,D7,F7))</f>
        <v/>
      </c>
      <c r="AA315" s="32">
        <f>IF(Y315&lt;=0,0,Y315*Z315/DayCount)</f>
        <v/>
      </c>
      <c r="AB315" s="32">
        <f>IF(Y315&lt;=0,0,MIN(Y315+AA315,IF(G7="InterestOnly",AA315,IF(G7="FixedAmount",IF($A315&lt;=E7,H7,I7),IF(OR($A315=1,$A315=E7+1),PMT(Z315/DayCount,MAX(TermMonths-$A315+1,1),-Y315),IF(AB314=0,PMT(Z315/DayCount,MAX(TermMonths-$A315+1,1),-Y315),AB314))))))</f>
        <v/>
      </c>
      <c r="AC315" s="32">
        <f>IF(OR(Y315&lt;=0,$A315&lt;&gt;J7,J7=0),0,MIN(MAX(0,K7-L7*Y315),MAX(0,Y315-(AB315-AA315))))</f>
        <v/>
      </c>
      <c r="AD315" s="32">
        <f>IF(Y315&lt;=0,0,MIN(Y315,(AB315-AA315)+AC315))</f>
        <v/>
      </c>
      <c r="AE315" s="32">
        <f>IF(Y315&lt;=0,0,MAX(0,Y315-AD315))</f>
        <v/>
      </c>
      <c r="AF315" s="32">
        <f>IF(OR($A315&gt;TermMonths,C8&lt;&gt;"Y"),0,AL314)</f>
        <v/>
      </c>
      <c r="AG315" s="31">
        <f>IF(AF315&lt;=0,0,IF($A315&lt;=E8,D8,F8))</f>
        <v/>
      </c>
      <c r="AH315" s="32">
        <f>IF(AF315&lt;=0,0,AF315*AG315/DayCount)</f>
        <v/>
      </c>
      <c r="AI315" s="32">
        <f>IF(AF315&lt;=0,0,MIN(AF315+AH315,IF(G8="InterestOnly",AH315,IF(G8="FixedAmount",IF($A315&lt;=E8,H8,I8),IF(OR($A315=1,$A315=E8+1),PMT(AG315/DayCount,MAX(TermMonths-$A315+1,1),-AF315),IF(AI314=0,PMT(AG315/DayCount,MAX(TermMonths-$A315+1,1),-AF315),AI314))))))</f>
        <v/>
      </c>
      <c r="AJ315" s="32">
        <f>IF(OR(AF315&lt;=0,$A315&lt;&gt;J8,J8=0),0,MIN(MAX(0,K8-L8*AF315),MAX(0,AF315-(AI315-AH315))))</f>
        <v/>
      </c>
      <c r="AK315" s="32">
        <f>IF(AF315&lt;=0,0,MIN(AF315,(AI315-AH315)+AJ315))</f>
        <v/>
      </c>
      <c r="AL315" s="32">
        <f>IF(AF315&lt;=0,0,MAX(0,AF315-AK315))</f>
        <v/>
      </c>
      <c r="AM315" s="32">
        <f>IF(OR($A315&gt;TermMonths,C9&lt;&gt;"Y"),0,AS314)</f>
        <v/>
      </c>
      <c r="AN315" s="31">
        <f>IF(AM315&lt;=0,0,IF($A315&lt;=E9,D9,F9))</f>
        <v/>
      </c>
      <c r="AO315" s="32">
        <f>IF(AM315&lt;=0,0,AM315*AN315/DayCount)</f>
        <v/>
      </c>
      <c r="AP315" s="32">
        <f>IF(AM315&lt;=0,0,MIN(AM315+AO315,IF(G9="InterestOnly",AO315,IF(G9="FixedAmount",IF($A315&lt;=E9,H9,I9),IF(OR($A315=1,$A315=E9+1),PMT(AN315/DayCount,MAX(TermMonths-$A315+1,1),-AM315),IF(AP314=0,PMT(AN315/DayCount,MAX(TermMonths-$A315+1,1),-AM315),AP314))))))</f>
        <v/>
      </c>
      <c r="AQ315" s="32">
        <f>IF(OR(AM315&lt;=0,$A315&lt;&gt;J9,J9=0),0,MIN(MAX(0,K9-L9*AM315),MAX(0,AM315-(AP315-AO315))))</f>
        <v/>
      </c>
      <c r="AR315" s="32">
        <f>IF(AM315&lt;=0,0,MIN(AM315,(AP315-AO315)+AQ315))</f>
        <v/>
      </c>
      <c r="AS315" s="32">
        <f>IF(AM315&lt;=0,0,MAX(0,AM315-AR315))</f>
        <v/>
      </c>
    </row>
    <row r="316">
      <c r="A316" s="33" t="n">
        <v>303</v>
      </c>
      <c r="B316" s="34">
        <f>IF(A316&gt;TermMonths,"",EDATE(StartDate,A316-1))</f>
        <v/>
      </c>
      <c r="C316" s="33">
        <f>IF(B316="","",YEAR(B316))</f>
        <v/>
      </c>
      <c r="D316" s="32">
        <f>IF(OR($A316&gt;TermMonths,C4&lt;&gt;"Y"),0,J315)</f>
        <v/>
      </c>
      <c r="E316" s="31">
        <f>IF(D316&lt;=0,0,IF($A316&lt;=E4,D4,F4))</f>
        <v/>
      </c>
      <c r="F316" s="32">
        <f>IF(D316&lt;=0,0,D316*E316/DayCount)</f>
        <v/>
      </c>
      <c r="G316" s="32">
        <f>IF(D316&lt;=0,0,MIN(D316+F316,IF(G4="InterestOnly",F316,IF(G4="FixedAmount",IF($A316&lt;=E4,H4,I4),IF(OR($A316=1,$A316=E4+1),PMT(E316/DayCount,MAX(TermMonths-$A316+1,1),-D316),IF(G315=0,PMT(E316/DayCount,MAX(TermMonths-$A316+1,1),-D316),G315))))))</f>
        <v/>
      </c>
      <c r="H316" s="32">
        <f>IF(OR(D316&lt;=0,$A316&lt;&gt;J4,J4=0),0,MIN(MAX(0,K4-L4*D316),MAX(0,D316-(G316-F316))))</f>
        <v/>
      </c>
      <c r="I316" s="32">
        <f>IF(D316&lt;=0,0,MIN(D316,(G316-F316)+H316))</f>
        <v/>
      </c>
      <c r="J316" s="32">
        <f>IF(D316&lt;=0,0,MAX(0,D316-I316))</f>
        <v/>
      </c>
      <c r="K316" s="32">
        <f>IF(OR($A316&gt;TermMonths,C5&lt;&gt;"Y"),0,Q315)</f>
        <v/>
      </c>
      <c r="L316" s="31">
        <f>IF(K316&lt;=0,0,IF($A316&lt;=E5,D5,F5))</f>
        <v/>
      </c>
      <c r="M316" s="32">
        <f>IF(K316&lt;=0,0,K316*L316/DayCount)</f>
        <v/>
      </c>
      <c r="N316" s="32">
        <f>IF(K316&lt;=0,0,MIN(K316+M316,IF(G5="InterestOnly",M316,IF(G5="FixedAmount",IF($A316&lt;=E5,H5,I5),IF(OR($A316=1,$A316=E5+1),PMT(L316/DayCount,MAX(TermMonths-$A316+1,1),-K316),IF(N315=0,PMT(L316/DayCount,MAX(TermMonths-$A316+1,1),-K316),N315))))))</f>
        <v/>
      </c>
      <c r="O316" s="32">
        <f>IF(OR(K316&lt;=0,$A316&lt;&gt;J5,J5=0),0,MIN(MAX(0,K5-L5*K316),MAX(0,K316-(N316-M316))))</f>
        <v/>
      </c>
      <c r="P316" s="32">
        <f>IF(K316&lt;=0,0,MIN(K316,(N316-M316)+O316))</f>
        <v/>
      </c>
      <c r="Q316" s="32">
        <f>IF(K316&lt;=0,0,MAX(0,K316-P316))</f>
        <v/>
      </c>
      <c r="R316" s="32">
        <f>IF(OR($A316&gt;TermMonths,C6&lt;&gt;"Y"),0,X315)</f>
        <v/>
      </c>
      <c r="S316" s="31">
        <f>IF(R316&lt;=0,0,IF($A316&lt;=E6,D6,F6))</f>
        <v/>
      </c>
      <c r="T316" s="32">
        <f>IF(R316&lt;=0,0,R316*S316/DayCount)</f>
        <v/>
      </c>
      <c r="U316" s="32">
        <f>IF(R316&lt;=0,0,MIN(R316+T316,IF(G6="InterestOnly",T316,IF(G6="FixedAmount",IF($A316&lt;=E6,H6,I6),IF(OR($A316=1,$A316=E6+1),PMT(S316/DayCount,MAX(TermMonths-$A316+1,1),-R316),IF(U315=0,PMT(S316/DayCount,MAX(TermMonths-$A316+1,1),-R316),U315))))))</f>
        <v/>
      </c>
      <c r="V316" s="32">
        <f>IF(OR(R316&lt;=0,$A316&lt;&gt;J6,J6=0),0,MIN(MAX(0,K6-L6*R316),MAX(0,R316-(U316-T316))))</f>
        <v/>
      </c>
      <c r="W316" s="32">
        <f>IF(R316&lt;=0,0,MIN(R316,(U316-T316)+V316))</f>
        <v/>
      </c>
      <c r="X316" s="32">
        <f>IF(R316&lt;=0,0,MAX(0,R316-W316))</f>
        <v/>
      </c>
      <c r="Y316" s="32">
        <f>IF(OR($A316&gt;TermMonths,C7&lt;&gt;"Y"),0,AE315)</f>
        <v/>
      </c>
      <c r="Z316" s="31">
        <f>IF(Y316&lt;=0,0,IF($A316&lt;=E7,D7,F7))</f>
        <v/>
      </c>
      <c r="AA316" s="32">
        <f>IF(Y316&lt;=0,0,Y316*Z316/DayCount)</f>
        <v/>
      </c>
      <c r="AB316" s="32">
        <f>IF(Y316&lt;=0,0,MIN(Y316+AA316,IF(G7="InterestOnly",AA316,IF(G7="FixedAmount",IF($A316&lt;=E7,H7,I7),IF(OR($A316=1,$A316=E7+1),PMT(Z316/DayCount,MAX(TermMonths-$A316+1,1),-Y316),IF(AB315=0,PMT(Z316/DayCount,MAX(TermMonths-$A316+1,1),-Y316),AB315))))))</f>
        <v/>
      </c>
      <c r="AC316" s="32">
        <f>IF(OR(Y316&lt;=0,$A316&lt;&gt;J7,J7=0),0,MIN(MAX(0,K7-L7*Y316),MAX(0,Y316-(AB316-AA316))))</f>
        <v/>
      </c>
      <c r="AD316" s="32">
        <f>IF(Y316&lt;=0,0,MIN(Y316,(AB316-AA316)+AC316))</f>
        <v/>
      </c>
      <c r="AE316" s="32">
        <f>IF(Y316&lt;=0,0,MAX(0,Y316-AD316))</f>
        <v/>
      </c>
      <c r="AF316" s="32">
        <f>IF(OR($A316&gt;TermMonths,C8&lt;&gt;"Y"),0,AL315)</f>
        <v/>
      </c>
      <c r="AG316" s="31">
        <f>IF(AF316&lt;=0,0,IF($A316&lt;=E8,D8,F8))</f>
        <v/>
      </c>
      <c r="AH316" s="32">
        <f>IF(AF316&lt;=0,0,AF316*AG316/DayCount)</f>
        <v/>
      </c>
      <c r="AI316" s="32">
        <f>IF(AF316&lt;=0,0,MIN(AF316+AH316,IF(G8="InterestOnly",AH316,IF(G8="FixedAmount",IF($A316&lt;=E8,H8,I8),IF(OR($A316=1,$A316=E8+1),PMT(AG316/DayCount,MAX(TermMonths-$A316+1,1),-AF316),IF(AI315=0,PMT(AG316/DayCount,MAX(TermMonths-$A316+1,1),-AF316),AI315))))))</f>
        <v/>
      </c>
      <c r="AJ316" s="32">
        <f>IF(OR(AF316&lt;=0,$A316&lt;&gt;J8,J8=0),0,MIN(MAX(0,K8-L8*AF316),MAX(0,AF316-(AI316-AH316))))</f>
        <v/>
      </c>
      <c r="AK316" s="32">
        <f>IF(AF316&lt;=0,0,MIN(AF316,(AI316-AH316)+AJ316))</f>
        <v/>
      </c>
      <c r="AL316" s="32">
        <f>IF(AF316&lt;=0,0,MAX(0,AF316-AK316))</f>
        <v/>
      </c>
      <c r="AM316" s="32">
        <f>IF(OR($A316&gt;TermMonths,C9&lt;&gt;"Y"),0,AS315)</f>
        <v/>
      </c>
      <c r="AN316" s="31">
        <f>IF(AM316&lt;=0,0,IF($A316&lt;=E9,D9,F9))</f>
        <v/>
      </c>
      <c r="AO316" s="32">
        <f>IF(AM316&lt;=0,0,AM316*AN316/DayCount)</f>
        <v/>
      </c>
      <c r="AP316" s="32">
        <f>IF(AM316&lt;=0,0,MIN(AM316+AO316,IF(G9="InterestOnly",AO316,IF(G9="FixedAmount",IF($A316&lt;=E9,H9,I9),IF(OR($A316=1,$A316=E9+1),PMT(AN316/DayCount,MAX(TermMonths-$A316+1,1),-AM316),IF(AP315=0,PMT(AN316/DayCount,MAX(TermMonths-$A316+1,1),-AM316),AP315))))))</f>
        <v/>
      </c>
      <c r="AQ316" s="32">
        <f>IF(OR(AM316&lt;=0,$A316&lt;&gt;J9,J9=0),0,MIN(MAX(0,K9-L9*AM316),MAX(0,AM316-(AP316-AO316))))</f>
        <v/>
      </c>
      <c r="AR316" s="32">
        <f>IF(AM316&lt;=0,0,MIN(AM316,(AP316-AO316)+AQ316))</f>
        <v/>
      </c>
      <c r="AS316" s="32">
        <f>IF(AM316&lt;=0,0,MAX(0,AM316-AR316))</f>
        <v/>
      </c>
    </row>
    <row r="317">
      <c r="A317" s="33" t="n">
        <v>304</v>
      </c>
      <c r="B317" s="34">
        <f>IF(A317&gt;TermMonths,"",EDATE(StartDate,A317-1))</f>
        <v/>
      </c>
      <c r="C317" s="33">
        <f>IF(B317="","",YEAR(B317))</f>
        <v/>
      </c>
      <c r="D317" s="32">
        <f>IF(OR($A317&gt;TermMonths,C4&lt;&gt;"Y"),0,J316)</f>
        <v/>
      </c>
      <c r="E317" s="31">
        <f>IF(D317&lt;=0,0,IF($A317&lt;=E4,D4,F4))</f>
        <v/>
      </c>
      <c r="F317" s="32">
        <f>IF(D317&lt;=0,0,D317*E317/DayCount)</f>
        <v/>
      </c>
      <c r="G317" s="32">
        <f>IF(D317&lt;=0,0,MIN(D317+F317,IF(G4="InterestOnly",F317,IF(G4="FixedAmount",IF($A317&lt;=E4,H4,I4),IF(OR($A317=1,$A317=E4+1),PMT(E317/DayCount,MAX(TermMonths-$A317+1,1),-D317),IF(G316=0,PMT(E317/DayCount,MAX(TermMonths-$A317+1,1),-D317),G316))))))</f>
        <v/>
      </c>
      <c r="H317" s="32">
        <f>IF(OR(D317&lt;=0,$A317&lt;&gt;J4,J4=0),0,MIN(MAX(0,K4-L4*D317),MAX(0,D317-(G317-F317))))</f>
        <v/>
      </c>
      <c r="I317" s="32">
        <f>IF(D317&lt;=0,0,MIN(D317,(G317-F317)+H317))</f>
        <v/>
      </c>
      <c r="J317" s="32">
        <f>IF(D317&lt;=0,0,MAX(0,D317-I317))</f>
        <v/>
      </c>
      <c r="K317" s="32">
        <f>IF(OR($A317&gt;TermMonths,C5&lt;&gt;"Y"),0,Q316)</f>
        <v/>
      </c>
      <c r="L317" s="31">
        <f>IF(K317&lt;=0,0,IF($A317&lt;=E5,D5,F5))</f>
        <v/>
      </c>
      <c r="M317" s="32">
        <f>IF(K317&lt;=0,0,K317*L317/DayCount)</f>
        <v/>
      </c>
      <c r="N317" s="32">
        <f>IF(K317&lt;=0,0,MIN(K317+M317,IF(G5="InterestOnly",M317,IF(G5="FixedAmount",IF($A317&lt;=E5,H5,I5),IF(OR($A317=1,$A317=E5+1),PMT(L317/DayCount,MAX(TermMonths-$A317+1,1),-K317),IF(N316=0,PMT(L317/DayCount,MAX(TermMonths-$A317+1,1),-K317),N316))))))</f>
        <v/>
      </c>
      <c r="O317" s="32">
        <f>IF(OR(K317&lt;=0,$A317&lt;&gt;J5,J5=0),0,MIN(MAX(0,K5-L5*K317),MAX(0,K317-(N317-M317))))</f>
        <v/>
      </c>
      <c r="P317" s="32">
        <f>IF(K317&lt;=0,0,MIN(K317,(N317-M317)+O317))</f>
        <v/>
      </c>
      <c r="Q317" s="32">
        <f>IF(K317&lt;=0,0,MAX(0,K317-P317))</f>
        <v/>
      </c>
      <c r="R317" s="32">
        <f>IF(OR($A317&gt;TermMonths,C6&lt;&gt;"Y"),0,X316)</f>
        <v/>
      </c>
      <c r="S317" s="31">
        <f>IF(R317&lt;=0,0,IF($A317&lt;=E6,D6,F6))</f>
        <v/>
      </c>
      <c r="T317" s="32">
        <f>IF(R317&lt;=0,0,R317*S317/DayCount)</f>
        <v/>
      </c>
      <c r="U317" s="32">
        <f>IF(R317&lt;=0,0,MIN(R317+T317,IF(G6="InterestOnly",T317,IF(G6="FixedAmount",IF($A317&lt;=E6,H6,I6),IF(OR($A317=1,$A317=E6+1),PMT(S317/DayCount,MAX(TermMonths-$A317+1,1),-R317),IF(U316=0,PMT(S317/DayCount,MAX(TermMonths-$A317+1,1),-R317),U316))))))</f>
        <v/>
      </c>
      <c r="V317" s="32">
        <f>IF(OR(R317&lt;=0,$A317&lt;&gt;J6,J6=0),0,MIN(MAX(0,K6-L6*R317),MAX(0,R317-(U317-T317))))</f>
        <v/>
      </c>
      <c r="W317" s="32">
        <f>IF(R317&lt;=0,0,MIN(R317,(U317-T317)+V317))</f>
        <v/>
      </c>
      <c r="X317" s="32">
        <f>IF(R317&lt;=0,0,MAX(0,R317-W317))</f>
        <v/>
      </c>
      <c r="Y317" s="32">
        <f>IF(OR($A317&gt;TermMonths,C7&lt;&gt;"Y"),0,AE316)</f>
        <v/>
      </c>
      <c r="Z317" s="31">
        <f>IF(Y317&lt;=0,0,IF($A317&lt;=E7,D7,F7))</f>
        <v/>
      </c>
      <c r="AA317" s="32">
        <f>IF(Y317&lt;=0,0,Y317*Z317/DayCount)</f>
        <v/>
      </c>
      <c r="AB317" s="32">
        <f>IF(Y317&lt;=0,0,MIN(Y317+AA317,IF(G7="InterestOnly",AA317,IF(G7="FixedAmount",IF($A317&lt;=E7,H7,I7),IF(OR($A317=1,$A317=E7+1),PMT(Z317/DayCount,MAX(TermMonths-$A317+1,1),-Y317),IF(AB316=0,PMT(Z317/DayCount,MAX(TermMonths-$A317+1,1),-Y317),AB316))))))</f>
        <v/>
      </c>
      <c r="AC317" s="32">
        <f>IF(OR(Y317&lt;=0,$A317&lt;&gt;J7,J7=0),0,MIN(MAX(0,K7-L7*Y317),MAX(0,Y317-(AB317-AA317))))</f>
        <v/>
      </c>
      <c r="AD317" s="32">
        <f>IF(Y317&lt;=0,0,MIN(Y317,(AB317-AA317)+AC317))</f>
        <v/>
      </c>
      <c r="AE317" s="32">
        <f>IF(Y317&lt;=0,0,MAX(0,Y317-AD317))</f>
        <v/>
      </c>
      <c r="AF317" s="32">
        <f>IF(OR($A317&gt;TermMonths,C8&lt;&gt;"Y"),0,AL316)</f>
        <v/>
      </c>
      <c r="AG317" s="31">
        <f>IF(AF317&lt;=0,0,IF($A317&lt;=E8,D8,F8))</f>
        <v/>
      </c>
      <c r="AH317" s="32">
        <f>IF(AF317&lt;=0,0,AF317*AG317/DayCount)</f>
        <v/>
      </c>
      <c r="AI317" s="32">
        <f>IF(AF317&lt;=0,0,MIN(AF317+AH317,IF(G8="InterestOnly",AH317,IF(G8="FixedAmount",IF($A317&lt;=E8,H8,I8),IF(OR($A317=1,$A317=E8+1),PMT(AG317/DayCount,MAX(TermMonths-$A317+1,1),-AF317),IF(AI316=0,PMT(AG317/DayCount,MAX(TermMonths-$A317+1,1),-AF317),AI316))))))</f>
        <v/>
      </c>
      <c r="AJ317" s="32">
        <f>IF(OR(AF317&lt;=0,$A317&lt;&gt;J8,J8=0),0,MIN(MAX(0,K8-L8*AF317),MAX(0,AF317-(AI317-AH317))))</f>
        <v/>
      </c>
      <c r="AK317" s="32">
        <f>IF(AF317&lt;=0,0,MIN(AF317,(AI317-AH317)+AJ317))</f>
        <v/>
      </c>
      <c r="AL317" s="32">
        <f>IF(AF317&lt;=0,0,MAX(0,AF317-AK317))</f>
        <v/>
      </c>
      <c r="AM317" s="32">
        <f>IF(OR($A317&gt;TermMonths,C9&lt;&gt;"Y"),0,AS316)</f>
        <v/>
      </c>
      <c r="AN317" s="31">
        <f>IF(AM317&lt;=0,0,IF($A317&lt;=E9,D9,F9))</f>
        <v/>
      </c>
      <c r="AO317" s="32">
        <f>IF(AM317&lt;=0,0,AM317*AN317/DayCount)</f>
        <v/>
      </c>
      <c r="AP317" s="32">
        <f>IF(AM317&lt;=0,0,MIN(AM317+AO317,IF(G9="InterestOnly",AO317,IF(G9="FixedAmount",IF($A317&lt;=E9,H9,I9),IF(OR($A317=1,$A317=E9+1),PMT(AN317/DayCount,MAX(TermMonths-$A317+1,1),-AM317),IF(AP316=0,PMT(AN317/DayCount,MAX(TermMonths-$A317+1,1),-AM317),AP316))))))</f>
        <v/>
      </c>
      <c r="AQ317" s="32">
        <f>IF(OR(AM317&lt;=0,$A317&lt;&gt;J9,J9=0),0,MIN(MAX(0,K9-L9*AM317),MAX(0,AM317-(AP317-AO317))))</f>
        <v/>
      </c>
      <c r="AR317" s="32">
        <f>IF(AM317&lt;=0,0,MIN(AM317,(AP317-AO317)+AQ317))</f>
        <v/>
      </c>
      <c r="AS317" s="32">
        <f>IF(AM317&lt;=0,0,MAX(0,AM317-AR317))</f>
        <v/>
      </c>
    </row>
    <row r="318">
      <c r="A318" s="33" t="n">
        <v>305</v>
      </c>
      <c r="B318" s="34">
        <f>IF(A318&gt;TermMonths,"",EDATE(StartDate,A318-1))</f>
        <v/>
      </c>
      <c r="C318" s="33">
        <f>IF(B318="","",YEAR(B318))</f>
        <v/>
      </c>
      <c r="D318" s="32">
        <f>IF(OR($A318&gt;TermMonths,C4&lt;&gt;"Y"),0,J317)</f>
        <v/>
      </c>
      <c r="E318" s="31">
        <f>IF(D318&lt;=0,0,IF($A318&lt;=E4,D4,F4))</f>
        <v/>
      </c>
      <c r="F318" s="32">
        <f>IF(D318&lt;=0,0,D318*E318/DayCount)</f>
        <v/>
      </c>
      <c r="G318" s="32">
        <f>IF(D318&lt;=0,0,MIN(D318+F318,IF(G4="InterestOnly",F318,IF(G4="FixedAmount",IF($A318&lt;=E4,H4,I4),IF(OR($A318=1,$A318=E4+1),PMT(E318/DayCount,MAX(TermMonths-$A318+1,1),-D318),IF(G317=0,PMT(E318/DayCount,MAX(TermMonths-$A318+1,1),-D318),G317))))))</f>
        <v/>
      </c>
      <c r="H318" s="32">
        <f>IF(OR(D318&lt;=0,$A318&lt;&gt;J4,J4=0),0,MIN(MAX(0,K4-L4*D318),MAX(0,D318-(G318-F318))))</f>
        <v/>
      </c>
      <c r="I318" s="32">
        <f>IF(D318&lt;=0,0,MIN(D318,(G318-F318)+H318))</f>
        <v/>
      </c>
      <c r="J318" s="32">
        <f>IF(D318&lt;=0,0,MAX(0,D318-I318))</f>
        <v/>
      </c>
      <c r="K318" s="32">
        <f>IF(OR($A318&gt;TermMonths,C5&lt;&gt;"Y"),0,Q317)</f>
        <v/>
      </c>
      <c r="L318" s="31">
        <f>IF(K318&lt;=0,0,IF($A318&lt;=E5,D5,F5))</f>
        <v/>
      </c>
      <c r="M318" s="32">
        <f>IF(K318&lt;=0,0,K318*L318/DayCount)</f>
        <v/>
      </c>
      <c r="N318" s="32">
        <f>IF(K318&lt;=0,0,MIN(K318+M318,IF(G5="InterestOnly",M318,IF(G5="FixedAmount",IF($A318&lt;=E5,H5,I5),IF(OR($A318=1,$A318=E5+1),PMT(L318/DayCount,MAX(TermMonths-$A318+1,1),-K318),IF(N317=0,PMT(L318/DayCount,MAX(TermMonths-$A318+1,1),-K318),N317))))))</f>
        <v/>
      </c>
      <c r="O318" s="32">
        <f>IF(OR(K318&lt;=0,$A318&lt;&gt;J5,J5=0),0,MIN(MAX(0,K5-L5*K318),MAX(0,K318-(N318-M318))))</f>
        <v/>
      </c>
      <c r="P318" s="32">
        <f>IF(K318&lt;=0,0,MIN(K318,(N318-M318)+O318))</f>
        <v/>
      </c>
      <c r="Q318" s="32">
        <f>IF(K318&lt;=0,0,MAX(0,K318-P318))</f>
        <v/>
      </c>
      <c r="R318" s="32">
        <f>IF(OR($A318&gt;TermMonths,C6&lt;&gt;"Y"),0,X317)</f>
        <v/>
      </c>
      <c r="S318" s="31">
        <f>IF(R318&lt;=0,0,IF($A318&lt;=E6,D6,F6))</f>
        <v/>
      </c>
      <c r="T318" s="32">
        <f>IF(R318&lt;=0,0,R318*S318/DayCount)</f>
        <v/>
      </c>
      <c r="U318" s="32">
        <f>IF(R318&lt;=0,0,MIN(R318+T318,IF(G6="InterestOnly",T318,IF(G6="FixedAmount",IF($A318&lt;=E6,H6,I6),IF(OR($A318=1,$A318=E6+1),PMT(S318/DayCount,MAX(TermMonths-$A318+1,1),-R318),IF(U317=0,PMT(S318/DayCount,MAX(TermMonths-$A318+1,1),-R318),U317))))))</f>
        <v/>
      </c>
      <c r="V318" s="32">
        <f>IF(OR(R318&lt;=0,$A318&lt;&gt;J6,J6=0),0,MIN(MAX(0,K6-L6*R318),MAX(0,R318-(U318-T318))))</f>
        <v/>
      </c>
      <c r="W318" s="32">
        <f>IF(R318&lt;=0,0,MIN(R318,(U318-T318)+V318))</f>
        <v/>
      </c>
      <c r="X318" s="32">
        <f>IF(R318&lt;=0,0,MAX(0,R318-W318))</f>
        <v/>
      </c>
      <c r="Y318" s="32">
        <f>IF(OR($A318&gt;TermMonths,C7&lt;&gt;"Y"),0,AE317)</f>
        <v/>
      </c>
      <c r="Z318" s="31">
        <f>IF(Y318&lt;=0,0,IF($A318&lt;=E7,D7,F7))</f>
        <v/>
      </c>
      <c r="AA318" s="32">
        <f>IF(Y318&lt;=0,0,Y318*Z318/DayCount)</f>
        <v/>
      </c>
      <c r="AB318" s="32">
        <f>IF(Y318&lt;=0,0,MIN(Y318+AA318,IF(G7="InterestOnly",AA318,IF(G7="FixedAmount",IF($A318&lt;=E7,H7,I7),IF(OR($A318=1,$A318=E7+1),PMT(Z318/DayCount,MAX(TermMonths-$A318+1,1),-Y318),IF(AB317=0,PMT(Z318/DayCount,MAX(TermMonths-$A318+1,1),-Y318),AB317))))))</f>
        <v/>
      </c>
      <c r="AC318" s="32">
        <f>IF(OR(Y318&lt;=0,$A318&lt;&gt;J7,J7=0),0,MIN(MAX(0,K7-L7*Y318),MAX(0,Y318-(AB318-AA318))))</f>
        <v/>
      </c>
      <c r="AD318" s="32">
        <f>IF(Y318&lt;=0,0,MIN(Y318,(AB318-AA318)+AC318))</f>
        <v/>
      </c>
      <c r="AE318" s="32">
        <f>IF(Y318&lt;=0,0,MAX(0,Y318-AD318))</f>
        <v/>
      </c>
      <c r="AF318" s="32">
        <f>IF(OR($A318&gt;TermMonths,C8&lt;&gt;"Y"),0,AL317)</f>
        <v/>
      </c>
      <c r="AG318" s="31">
        <f>IF(AF318&lt;=0,0,IF($A318&lt;=E8,D8,F8))</f>
        <v/>
      </c>
      <c r="AH318" s="32">
        <f>IF(AF318&lt;=0,0,AF318*AG318/DayCount)</f>
        <v/>
      </c>
      <c r="AI318" s="32">
        <f>IF(AF318&lt;=0,0,MIN(AF318+AH318,IF(G8="InterestOnly",AH318,IF(G8="FixedAmount",IF($A318&lt;=E8,H8,I8),IF(OR($A318=1,$A318=E8+1),PMT(AG318/DayCount,MAX(TermMonths-$A318+1,1),-AF318),IF(AI317=0,PMT(AG318/DayCount,MAX(TermMonths-$A318+1,1),-AF318),AI317))))))</f>
        <v/>
      </c>
      <c r="AJ318" s="32">
        <f>IF(OR(AF318&lt;=0,$A318&lt;&gt;J8,J8=0),0,MIN(MAX(0,K8-L8*AF318),MAX(0,AF318-(AI318-AH318))))</f>
        <v/>
      </c>
      <c r="AK318" s="32">
        <f>IF(AF318&lt;=0,0,MIN(AF318,(AI318-AH318)+AJ318))</f>
        <v/>
      </c>
      <c r="AL318" s="32">
        <f>IF(AF318&lt;=0,0,MAX(0,AF318-AK318))</f>
        <v/>
      </c>
      <c r="AM318" s="32">
        <f>IF(OR($A318&gt;TermMonths,C9&lt;&gt;"Y"),0,AS317)</f>
        <v/>
      </c>
      <c r="AN318" s="31">
        <f>IF(AM318&lt;=0,0,IF($A318&lt;=E9,D9,F9))</f>
        <v/>
      </c>
      <c r="AO318" s="32">
        <f>IF(AM318&lt;=0,0,AM318*AN318/DayCount)</f>
        <v/>
      </c>
      <c r="AP318" s="32">
        <f>IF(AM318&lt;=0,0,MIN(AM318+AO318,IF(G9="InterestOnly",AO318,IF(G9="FixedAmount",IF($A318&lt;=E9,H9,I9),IF(OR($A318=1,$A318=E9+1),PMT(AN318/DayCount,MAX(TermMonths-$A318+1,1),-AM318),IF(AP317=0,PMT(AN318/DayCount,MAX(TermMonths-$A318+1,1),-AM318),AP317))))))</f>
        <v/>
      </c>
      <c r="AQ318" s="32">
        <f>IF(OR(AM318&lt;=0,$A318&lt;&gt;J9,J9=0),0,MIN(MAX(0,K9-L9*AM318),MAX(0,AM318-(AP318-AO318))))</f>
        <v/>
      </c>
      <c r="AR318" s="32">
        <f>IF(AM318&lt;=0,0,MIN(AM318,(AP318-AO318)+AQ318))</f>
        <v/>
      </c>
      <c r="AS318" s="32">
        <f>IF(AM318&lt;=0,0,MAX(0,AM318-AR318))</f>
        <v/>
      </c>
    </row>
    <row r="319">
      <c r="A319" s="33" t="n">
        <v>306</v>
      </c>
      <c r="B319" s="34">
        <f>IF(A319&gt;TermMonths,"",EDATE(StartDate,A319-1))</f>
        <v/>
      </c>
      <c r="C319" s="33">
        <f>IF(B319="","",YEAR(B319))</f>
        <v/>
      </c>
      <c r="D319" s="32">
        <f>IF(OR($A319&gt;TermMonths,C4&lt;&gt;"Y"),0,J318)</f>
        <v/>
      </c>
      <c r="E319" s="31">
        <f>IF(D319&lt;=0,0,IF($A319&lt;=E4,D4,F4))</f>
        <v/>
      </c>
      <c r="F319" s="32">
        <f>IF(D319&lt;=0,0,D319*E319/DayCount)</f>
        <v/>
      </c>
      <c r="G319" s="32">
        <f>IF(D319&lt;=0,0,MIN(D319+F319,IF(G4="InterestOnly",F319,IF(G4="FixedAmount",IF($A319&lt;=E4,H4,I4),IF(OR($A319=1,$A319=E4+1),PMT(E319/DayCount,MAX(TermMonths-$A319+1,1),-D319),IF(G318=0,PMT(E319/DayCount,MAX(TermMonths-$A319+1,1),-D319),G318))))))</f>
        <v/>
      </c>
      <c r="H319" s="32">
        <f>IF(OR(D319&lt;=0,$A319&lt;&gt;J4,J4=0),0,MIN(MAX(0,K4-L4*D319),MAX(0,D319-(G319-F319))))</f>
        <v/>
      </c>
      <c r="I319" s="32">
        <f>IF(D319&lt;=0,0,MIN(D319,(G319-F319)+H319))</f>
        <v/>
      </c>
      <c r="J319" s="32">
        <f>IF(D319&lt;=0,0,MAX(0,D319-I319))</f>
        <v/>
      </c>
      <c r="K319" s="32">
        <f>IF(OR($A319&gt;TermMonths,C5&lt;&gt;"Y"),0,Q318)</f>
        <v/>
      </c>
      <c r="L319" s="31">
        <f>IF(K319&lt;=0,0,IF($A319&lt;=E5,D5,F5))</f>
        <v/>
      </c>
      <c r="M319" s="32">
        <f>IF(K319&lt;=0,0,K319*L319/DayCount)</f>
        <v/>
      </c>
      <c r="N319" s="32">
        <f>IF(K319&lt;=0,0,MIN(K319+M319,IF(G5="InterestOnly",M319,IF(G5="FixedAmount",IF($A319&lt;=E5,H5,I5),IF(OR($A319=1,$A319=E5+1),PMT(L319/DayCount,MAX(TermMonths-$A319+1,1),-K319),IF(N318=0,PMT(L319/DayCount,MAX(TermMonths-$A319+1,1),-K319),N318))))))</f>
        <v/>
      </c>
      <c r="O319" s="32">
        <f>IF(OR(K319&lt;=0,$A319&lt;&gt;J5,J5=0),0,MIN(MAX(0,K5-L5*K319),MAX(0,K319-(N319-M319))))</f>
        <v/>
      </c>
      <c r="P319" s="32">
        <f>IF(K319&lt;=0,0,MIN(K319,(N319-M319)+O319))</f>
        <v/>
      </c>
      <c r="Q319" s="32">
        <f>IF(K319&lt;=0,0,MAX(0,K319-P319))</f>
        <v/>
      </c>
      <c r="R319" s="32">
        <f>IF(OR($A319&gt;TermMonths,C6&lt;&gt;"Y"),0,X318)</f>
        <v/>
      </c>
      <c r="S319" s="31">
        <f>IF(R319&lt;=0,0,IF($A319&lt;=E6,D6,F6))</f>
        <v/>
      </c>
      <c r="T319" s="32">
        <f>IF(R319&lt;=0,0,R319*S319/DayCount)</f>
        <v/>
      </c>
      <c r="U319" s="32">
        <f>IF(R319&lt;=0,0,MIN(R319+T319,IF(G6="InterestOnly",T319,IF(G6="FixedAmount",IF($A319&lt;=E6,H6,I6),IF(OR($A319=1,$A319=E6+1),PMT(S319/DayCount,MAX(TermMonths-$A319+1,1),-R319),IF(U318=0,PMT(S319/DayCount,MAX(TermMonths-$A319+1,1),-R319),U318))))))</f>
        <v/>
      </c>
      <c r="V319" s="32">
        <f>IF(OR(R319&lt;=0,$A319&lt;&gt;J6,J6=0),0,MIN(MAX(0,K6-L6*R319),MAX(0,R319-(U319-T319))))</f>
        <v/>
      </c>
      <c r="W319" s="32">
        <f>IF(R319&lt;=0,0,MIN(R319,(U319-T319)+V319))</f>
        <v/>
      </c>
      <c r="X319" s="32">
        <f>IF(R319&lt;=0,0,MAX(0,R319-W319))</f>
        <v/>
      </c>
      <c r="Y319" s="32">
        <f>IF(OR($A319&gt;TermMonths,C7&lt;&gt;"Y"),0,AE318)</f>
        <v/>
      </c>
      <c r="Z319" s="31">
        <f>IF(Y319&lt;=0,0,IF($A319&lt;=E7,D7,F7))</f>
        <v/>
      </c>
      <c r="AA319" s="32">
        <f>IF(Y319&lt;=0,0,Y319*Z319/DayCount)</f>
        <v/>
      </c>
      <c r="AB319" s="32">
        <f>IF(Y319&lt;=0,0,MIN(Y319+AA319,IF(G7="InterestOnly",AA319,IF(G7="FixedAmount",IF($A319&lt;=E7,H7,I7),IF(OR($A319=1,$A319=E7+1),PMT(Z319/DayCount,MAX(TermMonths-$A319+1,1),-Y319),IF(AB318=0,PMT(Z319/DayCount,MAX(TermMonths-$A319+1,1),-Y319),AB318))))))</f>
        <v/>
      </c>
      <c r="AC319" s="32">
        <f>IF(OR(Y319&lt;=0,$A319&lt;&gt;J7,J7=0),0,MIN(MAX(0,K7-L7*Y319),MAX(0,Y319-(AB319-AA319))))</f>
        <v/>
      </c>
      <c r="AD319" s="32">
        <f>IF(Y319&lt;=0,0,MIN(Y319,(AB319-AA319)+AC319))</f>
        <v/>
      </c>
      <c r="AE319" s="32">
        <f>IF(Y319&lt;=0,0,MAX(0,Y319-AD319))</f>
        <v/>
      </c>
      <c r="AF319" s="32">
        <f>IF(OR($A319&gt;TermMonths,C8&lt;&gt;"Y"),0,AL318)</f>
        <v/>
      </c>
      <c r="AG319" s="31">
        <f>IF(AF319&lt;=0,0,IF($A319&lt;=E8,D8,F8))</f>
        <v/>
      </c>
      <c r="AH319" s="32">
        <f>IF(AF319&lt;=0,0,AF319*AG319/DayCount)</f>
        <v/>
      </c>
      <c r="AI319" s="32">
        <f>IF(AF319&lt;=0,0,MIN(AF319+AH319,IF(G8="InterestOnly",AH319,IF(G8="FixedAmount",IF($A319&lt;=E8,H8,I8),IF(OR($A319=1,$A319=E8+1),PMT(AG319/DayCount,MAX(TermMonths-$A319+1,1),-AF319),IF(AI318=0,PMT(AG319/DayCount,MAX(TermMonths-$A319+1,1),-AF319),AI318))))))</f>
        <v/>
      </c>
      <c r="AJ319" s="32">
        <f>IF(OR(AF319&lt;=0,$A319&lt;&gt;J8,J8=0),0,MIN(MAX(0,K8-L8*AF319),MAX(0,AF319-(AI319-AH319))))</f>
        <v/>
      </c>
      <c r="AK319" s="32">
        <f>IF(AF319&lt;=0,0,MIN(AF319,(AI319-AH319)+AJ319))</f>
        <v/>
      </c>
      <c r="AL319" s="32">
        <f>IF(AF319&lt;=0,0,MAX(0,AF319-AK319))</f>
        <v/>
      </c>
      <c r="AM319" s="32">
        <f>IF(OR($A319&gt;TermMonths,C9&lt;&gt;"Y"),0,AS318)</f>
        <v/>
      </c>
      <c r="AN319" s="31">
        <f>IF(AM319&lt;=0,0,IF($A319&lt;=E9,D9,F9))</f>
        <v/>
      </c>
      <c r="AO319" s="32">
        <f>IF(AM319&lt;=0,0,AM319*AN319/DayCount)</f>
        <v/>
      </c>
      <c r="AP319" s="32">
        <f>IF(AM319&lt;=0,0,MIN(AM319+AO319,IF(G9="InterestOnly",AO319,IF(G9="FixedAmount",IF($A319&lt;=E9,H9,I9),IF(OR($A319=1,$A319=E9+1),PMT(AN319/DayCount,MAX(TermMonths-$A319+1,1),-AM319),IF(AP318=0,PMT(AN319/DayCount,MAX(TermMonths-$A319+1,1),-AM319),AP318))))))</f>
        <v/>
      </c>
      <c r="AQ319" s="32">
        <f>IF(OR(AM319&lt;=0,$A319&lt;&gt;J9,J9=0),0,MIN(MAX(0,K9-L9*AM319),MAX(0,AM319-(AP319-AO319))))</f>
        <v/>
      </c>
      <c r="AR319" s="32">
        <f>IF(AM319&lt;=0,0,MIN(AM319,(AP319-AO319)+AQ319))</f>
        <v/>
      </c>
      <c r="AS319" s="32">
        <f>IF(AM319&lt;=0,0,MAX(0,AM319-AR319))</f>
        <v/>
      </c>
    </row>
    <row r="320">
      <c r="A320" s="33" t="n">
        <v>307</v>
      </c>
      <c r="B320" s="34">
        <f>IF(A320&gt;TermMonths,"",EDATE(StartDate,A320-1))</f>
        <v/>
      </c>
      <c r="C320" s="33">
        <f>IF(B320="","",YEAR(B320))</f>
        <v/>
      </c>
      <c r="D320" s="32">
        <f>IF(OR($A320&gt;TermMonths,C4&lt;&gt;"Y"),0,J319)</f>
        <v/>
      </c>
      <c r="E320" s="31">
        <f>IF(D320&lt;=0,0,IF($A320&lt;=E4,D4,F4))</f>
        <v/>
      </c>
      <c r="F320" s="32">
        <f>IF(D320&lt;=0,0,D320*E320/DayCount)</f>
        <v/>
      </c>
      <c r="G320" s="32">
        <f>IF(D320&lt;=0,0,MIN(D320+F320,IF(G4="InterestOnly",F320,IF(G4="FixedAmount",IF($A320&lt;=E4,H4,I4),IF(OR($A320=1,$A320=E4+1),PMT(E320/DayCount,MAX(TermMonths-$A320+1,1),-D320),IF(G319=0,PMT(E320/DayCount,MAX(TermMonths-$A320+1,1),-D320),G319))))))</f>
        <v/>
      </c>
      <c r="H320" s="32">
        <f>IF(OR(D320&lt;=0,$A320&lt;&gt;J4,J4=0),0,MIN(MAX(0,K4-L4*D320),MAX(0,D320-(G320-F320))))</f>
        <v/>
      </c>
      <c r="I320" s="32">
        <f>IF(D320&lt;=0,0,MIN(D320,(G320-F320)+H320))</f>
        <v/>
      </c>
      <c r="J320" s="32">
        <f>IF(D320&lt;=0,0,MAX(0,D320-I320))</f>
        <v/>
      </c>
      <c r="K320" s="32">
        <f>IF(OR($A320&gt;TermMonths,C5&lt;&gt;"Y"),0,Q319)</f>
        <v/>
      </c>
      <c r="L320" s="31">
        <f>IF(K320&lt;=0,0,IF($A320&lt;=E5,D5,F5))</f>
        <v/>
      </c>
      <c r="M320" s="32">
        <f>IF(K320&lt;=0,0,K320*L320/DayCount)</f>
        <v/>
      </c>
      <c r="N320" s="32">
        <f>IF(K320&lt;=0,0,MIN(K320+M320,IF(G5="InterestOnly",M320,IF(G5="FixedAmount",IF($A320&lt;=E5,H5,I5),IF(OR($A320=1,$A320=E5+1),PMT(L320/DayCount,MAX(TermMonths-$A320+1,1),-K320),IF(N319=0,PMT(L320/DayCount,MAX(TermMonths-$A320+1,1),-K320),N319))))))</f>
        <v/>
      </c>
      <c r="O320" s="32">
        <f>IF(OR(K320&lt;=0,$A320&lt;&gt;J5,J5=0),0,MIN(MAX(0,K5-L5*K320),MAX(0,K320-(N320-M320))))</f>
        <v/>
      </c>
      <c r="P320" s="32">
        <f>IF(K320&lt;=0,0,MIN(K320,(N320-M320)+O320))</f>
        <v/>
      </c>
      <c r="Q320" s="32">
        <f>IF(K320&lt;=0,0,MAX(0,K320-P320))</f>
        <v/>
      </c>
      <c r="R320" s="32">
        <f>IF(OR($A320&gt;TermMonths,C6&lt;&gt;"Y"),0,X319)</f>
        <v/>
      </c>
      <c r="S320" s="31">
        <f>IF(R320&lt;=0,0,IF($A320&lt;=E6,D6,F6))</f>
        <v/>
      </c>
      <c r="T320" s="32">
        <f>IF(R320&lt;=0,0,R320*S320/DayCount)</f>
        <v/>
      </c>
      <c r="U320" s="32">
        <f>IF(R320&lt;=0,0,MIN(R320+T320,IF(G6="InterestOnly",T320,IF(G6="FixedAmount",IF($A320&lt;=E6,H6,I6),IF(OR($A320=1,$A320=E6+1),PMT(S320/DayCount,MAX(TermMonths-$A320+1,1),-R320),IF(U319=0,PMT(S320/DayCount,MAX(TermMonths-$A320+1,1),-R320),U319))))))</f>
        <v/>
      </c>
      <c r="V320" s="32">
        <f>IF(OR(R320&lt;=0,$A320&lt;&gt;J6,J6=0),0,MIN(MAX(0,K6-L6*R320),MAX(0,R320-(U320-T320))))</f>
        <v/>
      </c>
      <c r="W320" s="32">
        <f>IF(R320&lt;=0,0,MIN(R320,(U320-T320)+V320))</f>
        <v/>
      </c>
      <c r="X320" s="32">
        <f>IF(R320&lt;=0,0,MAX(0,R320-W320))</f>
        <v/>
      </c>
      <c r="Y320" s="32">
        <f>IF(OR($A320&gt;TermMonths,C7&lt;&gt;"Y"),0,AE319)</f>
        <v/>
      </c>
      <c r="Z320" s="31">
        <f>IF(Y320&lt;=0,0,IF($A320&lt;=E7,D7,F7))</f>
        <v/>
      </c>
      <c r="AA320" s="32">
        <f>IF(Y320&lt;=0,0,Y320*Z320/DayCount)</f>
        <v/>
      </c>
      <c r="AB320" s="32">
        <f>IF(Y320&lt;=0,0,MIN(Y320+AA320,IF(G7="InterestOnly",AA320,IF(G7="FixedAmount",IF($A320&lt;=E7,H7,I7),IF(OR($A320=1,$A320=E7+1),PMT(Z320/DayCount,MAX(TermMonths-$A320+1,1),-Y320),IF(AB319=0,PMT(Z320/DayCount,MAX(TermMonths-$A320+1,1),-Y320),AB319))))))</f>
        <v/>
      </c>
      <c r="AC320" s="32">
        <f>IF(OR(Y320&lt;=0,$A320&lt;&gt;J7,J7=0),0,MIN(MAX(0,K7-L7*Y320),MAX(0,Y320-(AB320-AA320))))</f>
        <v/>
      </c>
      <c r="AD320" s="32">
        <f>IF(Y320&lt;=0,0,MIN(Y320,(AB320-AA320)+AC320))</f>
        <v/>
      </c>
      <c r="AE320" s="32">
        <f>IF(Y320&lt;=0,0,MAX(0,Y320-AD320))</f>
        <v/>
      </c>
      <c r="AF320" s="32">
        <f>IF(OR($A320&gt;TermMonths,C8&lt;&gt;"Y"),0,AL319)</f>
        <v/>
      </c>
      <c r="AG320" s="31">
        <f>IF(AF320&lt;=0,0,IF($A320&lt;=E8,D8,F8))</f>
        <v/>
      </c>
      <c r="AH320" s="32">
        <f>IF(AF320&lt;=0,0,AF320*AG320/DayCount)</f>
        <v/>
      </c>
      <c r="AI320" s="32">
        <f>IF(AF320&lt;=0,0,MIN(AF320+AH320,IF(G8="InterestOnly",AH320,IF(G8="FixedAmount",IF($A320&lt;=E8,H8,I8),IF(OR($A320=1,$A320=E8+1),PMT(AG320/DayCount,MAX(TermMonths-$A320+1,1),-AF320),IF(AI319=0,PMT(AG320/DayCount,MAX(TermMonths-$A320+1,1),-AF320),AI319))))))</f>
        <v/>
      </c>
      <c r="AJ320" s="32">
        <f>IF(OR(AF320&lt;=0,$A320&lt;&gt;J8,J8=0),0,MIN(MAX(0,K8-L8*AF320),MAX(0,AF320-(AI320-AH320))))</f>
        <v/>
      </c>
      <c r="AK320" s="32">
        <f>IF(AF320&lt;=0,0,MIN(AF320,(AI320-AH320)+AJ320))</f>
        <v/>
      </c>
      <c r="AL320" s="32">
        <f>IF(AF320&lt;=0,0,MAX(0,AF320-AK320))</f>
        <v/>
      </c>
      <c r="AM320" s="32">
        <f>IF(OR($A320&gt;TermMonths,C9&lt;&gt;"Y"),0,AS319)</f>
        <v/>
      </c>
      <c r="AN320" s="31">
        <f>IF(AM320&lt;=0,0,IF($A320&lt;=E9,D9,F9))</f>
        <v/>
      </c>
      <c r="AO320" s="32">
        <f>IF(AM320&lt;=0,0,AM320*AN320/DayCount)</f>
        <v/>
      </c>
      <c r="AP320" s="32">
        <f>IF(AM320&lt;=0,0,MIN(AM320+AO320,IF(G9="InterestOnly",AO320,IF(G9="FixedAmount",IF($A320&lt;=E9,H9,I9),IF(OR($A320=1,$A320=E9+1),PMT(AN320/DayCount,MAX(TermMonths-$A320+1,1),-AM320),IF(AP319=0,PMT(AN320/DayCount,MAX(TermMonths-$A320+1,1),-AM320),AP319))))))</f>
        <v/>
      </c>
      <c r="AQ320" s="32">
        <f>IF(OR(AM320&lt;=0,$A320&lt;&gt;J9,J9=0),0,MIN(MAX(0,K9-L9*AM320),MAX(0,AM320-(AP320-AO320))))</f>
        <v/>
      </c>
      <c r="AR320" s="32">
        <f>IF(AM320&lt;=0,0,MIN(AM320,(AP320-AO320)+AQ320))</f>
        <v/>
      </c>
      <c r="AS320" s="32">
        <f>IF(AM320&lt;=0,0,MAX(0,AM320-AR320))</f>
        <v/>
      </c>
    </row>
    <row r="321">
      <c r="A321" s="33" t="n">
        <v>308</v>
      </c>
      <c r="B321" s="34">
        <f>IF(A321&gt;TermMonths,"",EDATE(StartDate,A321-1))</f>
        <v/>
      </c>
      <c r="C321" s="33">
        <f>IF(B321="","",YEAR(B321))</f>
        <v/>
      </c>
      <c r="D321" s="32">
        <f>IF(OR($A321&gt;TermMonths,C4&lt;&gt;"Y"),0,J320)</f>
        <v/>
      </c>
      <c r="E321" s="31">
        <f>IF(D321&lt;=0,0,IF($A321&lt;=E4,D4,F4))</f>
        <v/>
      </c>
      <c r="F321" s="32">
        <f>IF(D321&lt;=0,0,D321*E321/DayCount)</f>
        <v/>
      </c>
      <c r="G321" s="32">
        <f>IF(D321&lt;=0,0,MIN(D321+F321,IF(G4="InterestOnly",F321,IF(G4="FixedAmount",IF($A321&lt;=E4,H4,I4),IF(OR($A321=1,$A321=E4+1),PMT(E321/DayCount,MAX(TermMonths-$A321+1,1),-D321),IF(G320=0,PMT(E321/DayCount,MAX(TermMonths-$A321+1,1),-D321),G320))))))</f>
        <v/>
      </c>
      <c r="H321" s="32">
        <f>IF(OR(D321&lt;=0,$A321&lt;&gt;J4,J4=0),0,MIN(MAX(0,K4-L4*D321),MAX(0,D321-(G321-F321))))</f>
        <v/>
      </c>
      <c r="I321" s="32">
        <f>IF(D321&lt;=0,0,MIN(D321,(G321-F321)+H321))</f>
        <v/>
      </c>
      <c r="J321" s="32">
        <f>IF(D321&lt;=0,0,MAX(0,D321-I321))</f>
        <v/>
      </c>
      <c r="K321" s="32">
        <f>IF(OR($A321&gt;TermMonths,C5&lt;&gt;"Y"),0,Q320)</f>
        <v/>
      </c>
      <c r="L321" s="31">
        <f>IF(K321&lt;=0,0,IF($A321&lt;=E5,D5,F5))</f>
        <v/>
      </c>
      <c r="M321" s="32">
        <f>IF(K321&lt;=0,0,K321*L321/DayCount)</f>
        <v/>
      </c>
      <c r="N321" s="32">
        <f>IF(K321&lt;=0,0,MIN(K321+M321,IF(G5="InterestOnly",M321,IF(G5="FixedAmount",IF($A321&lt;=E5,H5,I5),IF(OR($A321=1,$A321=E5+1),PMT(L321/DayCount,MAX(TermMonths-$A321+1,1),-K321),IF(N320=0,PMT(L321/DayCount,MAX(TermMonths-$A321+1,1),-K321),N320))))))</f>
        <v/>
      </c>
      <c r="O321" s="32">
        <f>IF(OR(K321&lt;=0,$A321&lt;&gt;J5,J5=0),0,MIN(MAX(0,K5-L5*K321),MAX(0,K321-(N321-M321))))</f>
        <v/>
      </c>
      <c r="P321" s="32">
        <f>IF(K321&lt;=0,0,MIN(K321,(N321-M321)+O321))</f>
        <v/>
      </c>
      <c r="Q321" s="32">
        <f>IF(K321&lt;=0,0,MAX(0,K321-P321))</f>
        <v/>
      </c>
      <c r="R321" s="32">
        <f>IF(OR($A321&gt;TermMonths,C6&lt;&gt;"Y"),0,X320)</f>
        <v/>
      </c>
      <c r="S321" s="31">
        <f>IF(R321&lt;=0,0,IF($A321&lt;=E6,D6,F6))</f>
        <v/>
      </c>
      <c r="T321" s="32">
        <f>IF(R321&lt;=0,0,R321*S321/DayCount)</f>
        <v/>
      </c>
      <c r="U321" s="32">
        <f>IF(R321&lt;=0,0,MIN(R321+T321,IF(G6="InterestOnly",T321,IF(G6="FixedAmount",IF($A321&lt;=E6,H6,I6),IF(OR($A321=1,$A321=E6+1),PMT(S321/DayCount,MAX(TermMonths-$A321+1,1),-R321),IF(U320=0,PMT(S321/DayCount,MAX(TermMonths-$A321+1,1),-R321),U320))))))</f>
        <v/>
      </c>
      <c r="V321" s="32">
        <f>IF(OR(R321&lt;=0,$A321&lt;&gt;J6,J6=0),0,MIN(MAX(0,K6-L6*R321),MAX(0,R321-(U321-T321))))</f>
        <v/>
      </c>
      <c r="W321" s="32">
        <f>IF(R321&lt;=0,0,MIN(R321,(U321-T321)+V321))</f>
        <v/>
      </c>
      <c r="X321" s="32">
        <f>IF(R321&lt;=0,0,MAX(0,R321-W321))</f>
        <v/>
      </c>
      <c r="Y321" s="32">
        <f>IF(OR($A321&gt;TermMonths,C7&lt;&gt;"Y"),0,AE320)</f>
        <v/>
      </c>
      <c r="Z321" s="31">
        <f>IF(Y321&lt;=0,0,IF($A321&lt;=E7,D7,F7))</f>
        <v/>
      </c>
      <c r="AA321" s="32">
        <f>IF(Y321&lt;=0,0,Y321*Z321/DayCount)</f>
        <v/>
      </c>
      <c r="AB321" s="32">
        <f>IF(Y321&lt;=0,0,MIN(Y321+AA321,IF(G7="InterestOnly",AA321,IF(G7="FixedAmount",IF($A321&lt;=E7,H7,I7),IF(OR($A321=1,$A321=E7+1),PMT(Z321/DayCount,MAX(TermMonths-$A321+1,1),-Y321),IF(AB320=0,PMT(Z321/DayCount,MAX(TermMonths-$A321+1,1),-Y321),AB320))))))</f>
        <v/>
      </c>
      <c r="AC321" s="32">
        <f>IF(OR(Y321&lt;=0,$A321&lt;&gt;J7,J7=0),0,MIN(MAX(0,K7-L7*Y321),MAX(0,Y321-(AB321-AA321))))</f>
        <v/>
      </c>
      <c r="AD321" s="32">
        <f>IF(Y321&lt;=0,0,MIN(Y321,(AB321-AA321)+AC321))</f>
        <v/>
      </c>
      <c r="AE321" s="32">
        <f>IF(Y321&lt;=0,0,MAX(0,Y321-AD321))</f>
        <v/>
      </c>
      <c r="AF321" s="32">
        <f>IF(OR($A321&gt;TermMonths,C8&lt;&gt;"Y"),0,AL320)</f>
        <v/>
      </c>
      <c r="AG321" s="31">
        <f>IF(AF321&lt;=0,0,IF($A321&lt;=E8,D8,F8))</f>
        <v/>
      </c>
      <c r="AH321" s="32">
        <f>IF(AF321&lt;=0,0,AF321*AG321/DayCount)</f>
        <v/>
      </c>
      <c r="AI321" s="32">
        <f>IF(AF321&lt;=0,0,MIN(AF321+AH321,IF(G8="InterestOnly",AH321,IF(G8="FixedAmount",IF($A321&lt;=E8,H8,I8),IF(OR($A321=1,$A321=E8+1),PMT(AG321/DayCount,MAX(TermMonths-$A321+1,1),-AF321),IF(AI320=0,PMT(AG321/DayCount,MAX(TermMonths-$A321+1,1),-AF321),AI320))))))</f>
        <v/>
      </c>
      <c r="AJ321" s="32">
        <f>IF(OR(AF321&lt;=0,$A321&lt;&gt;J8,J8=0),0,MIN(MAX(0,K8-L8*AF321),MAX(0,AF321-(AI321-AH321))))</f>
        <v/>
      </c>
      <c r="AK321" s="32">
        <f>IF(AF321&lt;=0,0,MIN(AF321,(AI321-AH321)+AJ321))</f>
        <v/>
      </c>
      <c r="AL321" s="32">
        <f>IF(AF321&lt;=0,0,MAX(0,AF321-AK321))</f>
        <v/>
      </c>
      <c r="AM321" s="32">
        <f>IF(OR($A321&gt;TermMonths,C9&lt;&gt;"Y"),0,AS320)</f>
        <v/>
      </c>
      <c r="AN321" s="31">
        <f>IF(AM321&lt;=0,0,IF($A321&lt;=E9,D9,F9))</f>
        <v/>
      </c>
      <c r="AO321" s="32">
        <f>IF(AM321&lt;=0,0,AM321*AN321/DayCount)</f>
        <v/>
      </c>
      <c r="AP321" s="32">
        <f>IF(AM321&lt;=0,0,MIN(AM321+AO321,IF(G9="InterestOnly",AO321,IF(G9="FixedAmount",IF($A321&lt;=E9,H9,I9),IF(OR($A321=1,$A321=E9+1),PMT(AN321/DayCount,MAX(TermMonths-$A321+1,1),-AM321),IF(AP320=0,PMT(AN321/DayCount,MAX(TermMonths-$A321+1,1),-AM321),AP320))))))</f>
        <v/>
      </c>
      <c r="AQ321" s="32">
        <f>IF(OR(AM321&lt;=0,$A321&lt;&gt;J9,J9=0),0,MIN(MAX(0,K9-L9*AM321),MAX(0,AM321-(AP321-AO321))))</f>
        <v/>
      </c>
      <c r="AR321" s="32">
        <f>IF(AM321&lt;=0,0,MIN(AM321,(AP321-AO321)+AQ321))</f>
        <v/>
      </c>
      <c r="AS321" s="32">
        <f>IF(AM321&lt;=0,0,MAX(0,AM321-AR321))</f>
        <v/>
      </c>
    </row>
    <row r="322">
      <c r="A322" s="33" t="n">
        <v>309</v>
      </c>
      <c r="B322" s="34">
        <f>IF(A322&gt;TermMonths,"",EDATE(StartDate,A322-1))</f>
        <v/>
      </c>
      <c r="C322" s="33">
        <f>IF(B322="","",YEAR(B322))</f>
        <v/>
      </c>
      <c r="D322" s="32">
        <f>IF(OR($A322&gt;TermMonths,C4&lt;&gt;"Y"),0,J321)</f>
        <v/>
      </c>
      <c r="E322" s="31">
        <f>IF(D322&lt;=0,0,IF($A322&lt;=E4,D4,F4))</f>
        <v/>
      </c>
      <c r="F322" s="32">
        <f>IF(D322&lt;=0,0,D322*E322/DayCount)</f>
        <v/>
      </c>
      <c r="G322" s="32">
        <f>IF(D322&lt;=0,0,MIN(D322+F322,IF(G4="InterestOnly",F322,IF(G4="FixedAmount",IF($A322&lt;=E4,H4,I4),IF(OR($A322=1,$A322=E4+1),PMT(E322/DayCount,MAX(TermMonths-$A322+1,1),-D322),IF(G321=0,PMT(E322/DayCount,MAX(TermMonths-$A322+1,1),-D322),G321))))))</f>
        <v/>
      </c>
      <c r="H322" s="32">
        <f>IF(OR(D322&lt;=0,$A322&lt;&gt;J4,J4=0),0,MIN(MAX(0,K4-L4*D322),MAX(0,D322-(G322-F322))))</f>
        <v/>
      </c>
      <c r="I322" s="32">
        <f>IF(D322&lt;=0,0,MIN(D322,(G322-F322)+H322))</f>
        <v/>
      </c>
      <c r="J322" s="32">
        <f>IF(D322&lt;=0,0,MAX(0,D322-I322))</f>
        <v/>
      </c>
      <c r="K322" s="32">
        <f>IF(OR($A322&gt;TermMonths,C5&lt;&gt;"Y"),0,Q321)</f>
        <v/>
      </c>
      <c r="L322" s="31">
        <f>IF(K322&lt;=0,0,IF($A322&lt;=E5,D5,F5))</f>
        <v/>
      </c>
      <c r="M322" s="32">
        <f>IF(K322&lt;=0,0,K322*L322/DayCount)</f>
        <v/>
      </c>
      <c r="N322" s="32">
        <f>IF(K322&lt;=0,0,MIN(K322+M322,IF(G5="InterestOnly",M322,IF(G5="FixedAmount",IF($A322&lt;=E5,H5,I5),IF(OR($A322=1,$A322=E5+1),PMT(L322/DayCount,MAX(TermMonths-$A322+1,1),-K322),IF(N321=0,PMT(L322/DayCount,MAX(TermMonths-$A322+1,1),-K322),N321))))))</f>
        <v/>
      </c>
      <c r="O322" s="32">
        <f>IF(OR(K322&lt;=0,$A322&lt;&gt;J5,J5=0),0,MIN(MAX(0,K5-L5*K322),MAX(0,K322-(N322-M322))))</f>
        <v/>
      </c>
      <c r="P322" s="32">
        <f>IF(K322&lt;=0,0,MIN(K322,(N322-M322)+O322))</f>
        <v/>
      </c>
      <c r="Q322" s="32">
        <f>IF(K322&lt;=0,0,MAX(0,K322-P322))</f>
        <v/>
      </c>
      <c r="R322" s="32">
        <f>IF(OR($A322&gt;TermMonths,C6&lt;&gt;"Y"),0,X321)</f>
        <v/>
      </c>
      <c r="S322" s="31">
        <f>IF(R322&lt;=0,0,IF($A322&lt;=E6,D6,F6))</f>
        <v/>
      </c>
      <c r="T322" s="32">
        <f>IF(R322&lt;=0,0,R322*S322/DayCount)</f>
        <v/>
      </c>
      <c r="U322" s="32">
        <f>IF(R322&lt;=0,0,MIN(R322+T322,IF(G6="InterestOnly",T322,IF(G6="FixedAmount",IF($A322&lt;=E6,H6,I6),IF(OR($A322=1,$A322=E6+1),PMT(S322/DayCount,MAX(TermMonths-$A322+1,1),-R322),IF(U321=0,PMT(S322/DayCount,MAX(TermMonths-$A322+1,1),-R322),U321))))))</f>
        <v/>
      </c>
      <c r="V322" s="32">
        <f>IF(OR(R322&lt;=0,$A322&lt;&gt;J6,J6=0),0,MIN(MAX(0,K6-L6*R322),MAX(0,R322-(U322-T322))))</f>
        <v/>
      </c>
      <c r="W322" s="32">
        <f>IF(R322&lt;=0,0,MIN(R322,(U322-T322)+V322))</f>
        <v/>
      </c>
      <c r="X322" s="32">
        <f>IF(R322&lt;=0,0,MAX(0,R322-W322))</f>
        <v/>
      </c>
      <c r="Y322" s="32">
        <f>IF(OR($A322&gt;TermMonths,C7&lt;&gt;"Y"),0,AE321)</f>
        <v/>
      </c>
      <c r="Z322" s="31">
        <f>IF(Y322&lt;=0,0,IF($A322&lt;=E7,D7,F7))</f>
        <v/>
      </c>
      <c r="AA322" s="32">
        <f>IF(Y322&lt;=0,0,Y322*Z322/DayCount)</f>
        <v/>
      </c>
      <c r="AB322" s="32">
        <f>IF(Y322&lt;=0,0,MIN(Y322+AA322,IF(G7="InterestOnly",AA322,IF(G7="FixedAmount",IF($A322&lt;=E7,H7,I7),IF(OR($A322=1,$A322=E7+1),PMT(Z322/DayCount,MAX(TermMonths-$A322+1,1),-Y322),IF(AB321=0,PMT(Z322/DayCount,MAX(TermMonths-$A322+1,1),-Y322),AB321))))))</f>
        <v/>
      </c>
      <c r="AC322" s="32">
        <f>IF(OR(Y322&lt;=0,$A322&lt;&gt;J7,J7=0),0,MIN(MAX(0,K7-L7*Y322),MAX(0,Y322-(AB322-AA322))))</f>
        <v/>
      </c>
      <c r="AD322" s="32">
        <f>IF(Y322&lt;=0,0,MIN(Y322,(AB322-AA322)+AC322))</f>
        <v/>
      </c>
      <c r="AE322" s="32">
        <f>IF(Y322&lt;=0,0,MAX(0,Y322-AD322))</f>
        <v/>
      </c>
      <c r="AF322" s="32">
        <f>IF(OR($A322&gt;TermMonths,C8&lt;&gt;"Y"),0,AL321)</f>
        <v/>
      </c>
      <c r="AG322" s="31">
        <f>IF(AF322&lt;=0,0,IF($A322&lt;=E8,D8,F8))</f>
        <v/>
      </c>
      <c r="AH322" s="32">
        <f>IF(AF322&lt;=0,0,AF322*AG322/DayCount)</f>
        <v/>
      </c>
      <c r="AI322" s="32">
        <f>IF(AF322&lt;=0,0,MIN(AF322+AH322,IF(G8="InterestOnly",AH322,IF(G8="FixedAmount",IF($A322&lt;=E8,H8,I8),IF(OR($A322=1,$A322=E8+1),PMT(AG322/DayCount,MAX(TermMonths-$A322+1,1),-AF322),IF(AI321=0,PMT(AG322/DayCount,MAX(TermMonths-$A322+1,1),-AF322),AI321))))))</f>
        <v/>
      </c>
      <c r="AJ322" s="32">
        <f>IF(OR(AF322&lt;=0,$A322&lt;&gt;J8,J8=0),0,MIN(MAX(0,K8-L8*AF322),MAX(0,AF322-(AI322-AH322))))</f>
        <v/>
      </c>
      <c r="AK322" s="32">
        <f>IF(AF322&lt;=0,0,MIN(AF322,(AI322-AH322)+AJ322))</f>
        <v/>
      </c>
      <c r="AL322" s="32">
        <f>IF(AF322&lt;=0,0,MAX(0,AF322-AK322))</f>
        <v/>
      </c>
      <c r="AM322" s="32">
        <f>IF(OR($A322&gt;TermMonths,C9&lt;&gt;"Y"),0,AS321)</f>
        <v/>
      </c>
      <c r="AN322" s="31">
        <f>IF(AM322&lt;=0,0,IF($A322&lt;=E9,D9,F9))</f>
        <v/>
      </c>
      <c r="AO322" s="32">
        <f>IF(AM322&lt;=0,0,AM322*AN322/DayCount)</f>
        <v/>
      </c>
      <c r="AP322" s="32">
        <f>IF(AM322&lt;=0,0,MIN(AM322+AO322,IF(G9="InterestOnly",AO322,IF(G9="FixedAmount",IF($A322&lt;=E9,H9,I9),IF(OR($A322=1,$A322=E9+1),PMT(AN322/DayCount,MAX(TermMonths-$A322+1,1),-AM322),IF(AP321=0,PMT(AN322/DayCount,MAX(TermMonths-$A322+1,1),-AM322),AP321))))))</f>
        <v/>
      </c>
      <c r="AQ322" s="32">
        <f>IF(OR(AM322&lt;=0,$A322&lt;&gt;J9,J9=0),0,MIN(MAX(0,K9-L9*AM322),MAX(0,AM322-(AP322-AO322))))</f>
        <v/>
      </c>
      <c r="AR322" s="32">
        <f>IF(AM322&lt;=0,0,MIN(AM322,(AP322-AO322)+AQ322))</f>
        <v/>
      </c>
      <c r="AS322" s="32">
        <f>IF(AM322&lt;=0,0,MAX(0,AM322-AR322))</f>
        <v/>
      </c>
    </row>
    <row r="323">
      <c r="A323" s="33" t="n">
        <v>310</v>
      </c>
      <c r="B323" s="34">
        <f>IF(A323&gt;TermMonths,"",EDATE(StartDate,A323-1))</f>
        <v/>
      </c>
      <c r="C323" s="33">
        <f>IF(B323="","",YEAR(B323))</f>
        <v/>
      </c>
      <c r="D323" s="32">
        <f>IF(OR($A323&gt;TermMonths,C4&lt;&gt;"Y"),0,J322)</f>
        <v/>
      </c>
      <c r="E323" s="31">
        <f>IF(D323&lt;=0,0,IF($A323&lt;=E4,D4,F4))</f>
        <v/>
      </c>
      <c r="F323" s="32">
        <f>IF(D323&lt;=0,0,D323*E323/DayCount)</f>
        <v/>
      </c>
      <c r="G323" s="32">
        <f>IF(D323&lt;=0,0,MIN(D323+F323,IF(G4="InterestOnly",F323,IF(G4="FixedAmount",IF($A323&lt;=E4,H4,I4),IF(OR($A323=1,$A323=E4+1),PMT(E323/DayCount,MAX(TermMonths-$A323+1,1),-D323),IF(G322=0,PMT(E323/DayCount,MAX(TermMonths-$A323+1,1),-D323),G322))))))</f>
        <v/>
      </c>
      <c r="H323" s="32">
        <f>IF(OR(D323&lt;=0,$A323&lt;&gt;J4,J4=0),0,MIN(MAX(0,K4-L4*D323),MAX(0,D323-(G323-F323))))</f>
        <v/>
      </c>
      <c r="I323" s="32">
        <f>IF(D323&lt;=0,0,MIN(D323,(G323-F323)+H323))</f>
        <v/>
      </c>
      <c r="J323" s="32">
        <f>IF(D323&lt;=0,0,MAX(0,D323-I323))</f>
        <v/>
      </c>
      <c r="K323" s="32">
        <f>IF(OR($A323&gt;TermMonths,C5&lt;&gt;"Y"),0,Q322)</f>
        <v/>
      </c>
      <c r="L323" s="31">
        <f>IF(K323&lt;=0,0,IF($A323&lt;=E5,D5,F5))</f>
        <v/>
      </c>
      <c r="M323" s="32">
        <f>IF(K323&lt;=0,0,K323*L323/DayCount)</f>
        <v/>
      </c>
      <c r="N323" s="32">
        <f>IF(K323&lt;=0,0,MIN(K323+M323,IF(G5="InterestOnly",M323,IF(G5="FixedAmount",IF($A323&lt;=E5,H5,I5),IF(OR($A323=1,$A323=E5+1),PMT(L323/DayCount,MAX(TermMonths-$A323+1,1),-K323),IF(N322=0,PMT(L323/DayCount,MAX(TermMonths-$A323+1,1),-K323),N322))))))</f>
        <v/>
      </c>
      <c r="O323" s="32">
        <f>IF(OR(K323&lt;=0,$A323&lt;&gt;J5,J5=0),0,MIN(MAX(0,K5-L5*K323),MAX(0,K323-(N323-M323))))</f>
        <v/>
      </c>
      <c r="P323" s="32">
        <f>IF(K323&lt;=0,0,MIN(K323,(N323-M323)+O323))</f>
        <v/>
      </c>
      <c r="Q323" s="32">
        <f>IF(K323&lt;=0,0,MAX(0,K323-P323))</f>
        <v/>
      </c>
      <c r="R323" s="32">
        <f>IF(OR($A323&gt;TermMonths,C6&lt;&gt;"Y"),0,X322)</f>
        <v/>
      </c>
      <c r="S323" s="31">
        <f>IF(R323&lt;=0,0,IF($A323&lt;=E6,D6,F6))</f>
        <v/>
      </c>
      <c r="T323" s="32">
        <f>IF(R323&lt;=0,0,R323*S323/DayCount)</f>
        <v/>
      </c>
      <c r="U323" s="32">
        <f>IF(R323&lt;=0,0,MIN(R323+T323,IF(G6="InterestOnly",T323,IF(G6="FixedAmount",IF($A323&lt;=E6,H6,I6),IF(OR($A323=1,$A323=E6+1),PMT(S323/DayCount,MAX(TermMonths-$A323+1,1),-R323),IF(U322=0,PMT(S323/DayCount,MAX(TermMonths-$A323+1,1),-R323),U322))))))</f>
        <v/>
      </c>
      <c r="V323" s="32">
        <f>IF(OR(R323&lt;=0,$A323&lt;&gt;J6,J6=0),0,MIN(MAX(0,K6-L6*R323),MAX(0,R323-(U323-T323))))</f>
        <v/>
      </c>
      <c r="W323" s="32">
        <f>IF(R323&lt;=0,0,MIN(R323,(U323-T323)+V323))</f>
        <v/>
      </c>
      <c r="X323" s="32">
        <f>IF(R323&lt;=0,0,MAX(0,R323-W323))</f>
        <v/>
      </c>
      <c r="Y323" s="32">
        <f>IF(OR($A323&gt;TermMonths,C7&lt;&gt;"Y"),0,AE322)</f>
        <v/>
      </c>
      <c r="Z323" s="31">
        <f>IF(Y323&lt;=0,0,IF($A323&lt;=E7,D7,F7))</f>
        <v/>
      </c>
      <c r="AA323" s="32">
        <f>IF(Y323&lt;=0,0,Y323*Z323/DayCount)</f>
        <v/>
      </c>
      <c r="AB323" s="32">
        <f>IF(Y323&lt;=0,0,MIN(Y323+AA323,IF(G7="InterestOnly",AA323,IF(G7="FixedAmount",IF($A323&lt;=E7,H7,I7),IF(OR($A323=1,$A323=E7+1),PMT(Z323/DayCount,MAX(TermMonths-$A323+1,1),-Y323),IF(AB322=0,PMT(Z323/DayCount,MAX(TermMonths-$A323+1,1),-Y323),AB322))))))</f>
        <v/>
      </c>
      <c r="AC323" s="32">
        <f>IF(OR(Y323&lt;=0,$A323&lt;&gt;J7,J7=0),0,MIN(MAX(0,K7-L7*Y323),MAX(0,Y323-(AB323-AA323))))</f>
        <v/>
      </c>
      <c r="AD323" s="32">
        <f>IF(Y323&lt;=0,0,MIN(Y323,(AB323-AA323)+AC323))</f>
        <v/>
      </c>
      <c r="AE323" s="32">
        <f>IF(Y323&lt;=0,0,MAX(0,Y323-AD323))</f>
        <v/>
      </c>
      <c r="AF323" s="32">
        <f>IF(OR($A323&gt;TermMonths,C8&lt;&gt;"Y"),0,AL322)</f>
        <v/>
      </c>
      <c r="AG323" s="31">
        <f>IF(AF323&lt;=0,0,IF($A323&lt;=E8,D8,F8))</f>
        <v/>
      </c>
      <c r="AH323" s="32">
        <f>IF(AF323&lt;=0,0,AF323*AG323/DayCount)</f>
        <v/>
      </c>
      <c r="AI323" s="32">
        <f>IF(AF323&lt;=0,0,MIN(AF323+AH323,IF(G8="InterestOnly",AH323,IF(G8="FixedAmount",IF($A323&lt;=E8,H8,I8),IF(OR($A323=1,$A323=E8+1),PMT(AG323/DayCount,MAX(TermMonths-$A323+1,1),-AF323),IF(AI322=0,PMT(AG323/DayCount,MAX(TermMonths-$A323+1,1),-AF323),AI322))))))</f>
        <v/>
      </c>
      <c r="AJ323" s="32">
        <f>IF(OR(AF323&lt;=0,$A323&lt;&gt;J8,J8=0),0,MIN(MAX(0,K8-L8*AF323),MAX(0,AF323-(AI323-AH323))))</f>
        <v/>
      </c>
      <c r="AK323" s="32">
        <f>IF(AF323&lt;=0,0,MIN(AF323,(AI323-AH323)+AJ323))</f>
        <v/>
      </c>
      <c r="AL323" s="32">
        <f>IF(AF323&lt;=0,0,MAX(0,AF323-AK323))</f>
        <v/>
      </c>
      <c r="AM323" s="32">
        <f>IF(OR($A323&gt;TermMonths,C9&lt;&gt;"Y"),0,AS322)</f>
        <v/>
      </c>
      <c r="AN323" s="31">
        <f>IF(AM323&lt;=0,0,IF($A323&lt;=E9,D9,F9))</f>
        <v/>
      </c>
      <c r="AO323" s="32">
        <f>IF(AM323&lt;=0,0,AM323*AN323/DayCount)</f>
        <v/>
      </c>
      <c r="AP323" s="32">
        <f>IF(AM323&lt;=0,0,MIN(AM323+AO323,IF(G9="InterestOnly",AO323,IF(G9="FixedAmount",IF($A323&lt;=E9,H9,I9),IF(OR($A323=1,$A323=E9+1),PMT(AN323/DayCount,MAX(TermMonths-$A323+1,1),-AM323),IF(AP322=0,PMT(AN323/DayCount,MAX(TermMonths-$A323+1,1),-AM323),AP322))))))</f>
        <v/>
      </c>
      <c r="AQ323" s="32">
        <f>IF(OR(AM323&lt;=0,$A323&lt;&gt;J9,J9=0),0,MIN(MAX(0,K9-L9*AM323),MAX(0,AM323-(AP323-AO323))))</f>
        <v/>
      </c>
      <c r="AR323" s="32">
        <f>IF(AM323&lt;=0,0,MIN(AM323,(AP323-AO323)+AQ323))</f>
        <v/>
      </c>
      <c r="AS323" s="32">
        <f>IF(AM323&lt;=0,0,MAX(0,AM323-AR323))</f>
        <v/>
      </c>
    </row>
    <row r="324">
      <c r="A324" s="33" t="n">
        <v>311</v>
      </c>
      <c r="B324" s="34">
        <f>IF(A324&gt;TermMonths,"",EDATE(StartDate,A324-1))</f>
        <v/>
      </c>
      <c r="C324" s="33">
        <f>IF(B324="","",YEAR(B324))</f>
        <v/>
      </c>
      <c r="D324" s="32">
        <f>IF(OR($A324&gt;TermMonths,C4&lt;&gt;"Y"),0,J323)</f>
        <v/>
      </c>
      <c r="E324" s="31">
        <f>IF(D324&lt;=0,0,IF($A324&lt;=E4,D4,F4))</f>
        <v/>
      </c>
      <c r="F324" s="32">
        <f>IF(D324&lt;=0,0,D324*E324/DayCount)</f>
        <v/>
      </c>
      <c r="G324" s="32">
        <f>IF(D324&lt;=0,0,MIN(D324+F324,IF(G4="InterestOnly",F324,IF(G4="FixedAmount",IF($A324&lt;=E4,H4,I4),IF(OR($A324=1,$A324=E4+1),PMT(E324/DayCount,MAX(TermMonths-$A324+1,1),-D324),IF(G323=0,PMT(E324/DayCount,MAX(TermMonths-$A324+1,1),-D324),G323))))))</f>
        <v/>
      </c>
      <c r="H324" s="32">
        <f>IF(OR(D324&lt;=0,$A324&lt;&gt;J4,J4=0),0,MIN(MAX(0,K4-L4*D324),MAX(0,D324-(G324-F324))))</f>
        <v/>
      </c>
      <c r="I324" s="32">
        <f>IF(D324&lt;=0,0,MIN(D324,(G324-F324)+H324))</f>
        <v/>
      </c>
      <c r="J324" s="32">
        <f>IF(D324&lt;=0,0,MAX(0,D324-I324))</f>
        <v/>
      </c>
      <c r="K324" s="32">
        <f>IF(OR($A324&gt;TermMonths,C5&lt;&gt;"Y"),0,Q323)</f>
        <v/>
      </c>
      <c r="L324" s="31">
        <f>IF(K324&lt;=0,0,IF($A324&lt;=E5,D5,F5))</f>
        <v/>
      </c>
      <c r="M324" s="32">
        <f>IF(K324&lt;=0,0,K324*L324/DayCount)</f>
        <v/>
      </c>
      <c r="N324" s="32">
        <f>IF(K324&lt;=0,0,MIN(K324+M324,IF(G5="InterestOnly",M324,IF(G5="FixedAmount",IF($A324&lt;=E5,H5,I5),IF(OR($A324=1,$A324=E5+1),PMT(L324/DayCount,MAX(TermMonths-$A324+1,1),-K324),IF(N323=0,PMT(L324/DayCount,MAX(TermMonths-$A324+1,1),-K324),N323))))))</f>
        <v/>
      </c>
      <c r="O324" s="32">
        <f>IF(OR(K324&lt;=0,$A324&lt;&gt;J5,J5=0),0,MIN(MAX(0,K5-L5*K324),MAX(0,K324-(N324-M324))))</f>
        <v/>
      </c>
      <c r="P324" s="32">
        <f>IF(K324&lt;=0,0,MIN(K324,(N324-M324)+O324))</f>
        <v/>
      </c>
      <c r="Q324" s="32">
        <f>IF(K324&lt;=0,0,MAX(0,K324-P324))</f>
        <v/>
      </c>
      <c r="R324" s="32">
        <f>IF(OR($A324&gt;TermMonths,C6&lt;&gt;"Y"),0,X323)</f>
        <v/>
      </c>
      <c r="S324" s="31">
        <f>IF(R324&lt;=0,0,IF($A324&lt;=E6,D6,F6))</f>
        <v/>
      </c>
      <c r="T324" s="32">
        <f>IF(R324&lt;=0,0,R324*S324/DayCount)</f>
        <v/>
      </c>
      <c r="U324" s="32">
        <f>IF(R324&lt;=0,0,MIN(R324+T324,IF(G6="InterestOnly",T324,IF(G6="FixedAmount",IF($A324&lt;=E6,H6,I6),IF(OR($A324=1,$A324=E6+1),PMT(S324/DayCount,MAX(TermMonths-$A324+1,1),-R324),IF(U323=0,PMT(S324/DayCount,MAX(TermMonths-$A324+1,1),-R324),U323))))))</f>
        <v/>
      </c>
      <c r="V324" s="32">
        <f>IF(OR(R324&lt;=0,$A324&lt;&gt;J6,J6=0),0,MIN(MAX(0,K6-L6*R324),MAX(0,R324-(U324-T324))))</f>
        <v/>
      </c>
      <c r="W324" s="32">
        <f>IF(R324&lt;=0,0,MIN(R324,(U324-T324)+V324))</f>
        <v/>
      </c>
      <c r="X324" s="32">
        <f>IF(R324&lt;=0,0,MAX(0,R324-W324))</f>
        <v/>
      </c>
      <c r="Y324" s="32">
        <f>IF(OR($A324&gt;TermMonths,C7&lt;&gt;"Y"),0,AE323)</f>
        <v/>
      </c>
      <c r="Z324" s="31">
        <f>IF(Y324&lt;=0,0,IF($A324&lt;=E7,D7,F7))</f>
        <v/>
      </c>
      <c r="AA324" s="32">
        <f>IF(Y324&lt;=0,0,Y324*Z324/DayCount)</f>
        <v/>
      </c>
      <c r="AB324" s="32">
        <f>IF(Y324&lt;=0,0,MIN(Y324+AA324,IF(G7="InterestOnly",AA324,IF(G7="FixedAmount",IF($A324&lt;=E7,H7,I7),IF(OR($A324=1,$A324=E7+1),PMT(Z324/DayCount,MAX(TermMonths-$A324+1,1),-Y324),IF(AB323=0,PMT(Z324/DayCount,MAX(TermMonths-$A324+1,1),-Y324),AB323))))))</f>
        <v/>
      </c>
      <c r="AC324" s="32">
        <f>IF(OR(Y324&lt;=0,$A324&lt;&gt;J7,J7=0),0,MIN(MAX(0,K7-L7*Y324),MAX(0,Y324-(AB324-AA324))))</f>
        <v/>
      </c>
      <c r="AD324" s="32">
        <f>IF(Y324&lt;=0,0,MIN(Y324,(AB324-AA324)+AC324))</f>
        <v/>
      </c>
      <c r="AE324" s="32">
        <f>IF(Y324&lt;=0,0,MAX(0,Y324-AD324))</f>
        <v/>
      </c>
      <c r="AF324" s="32">
        <f>IF(OR($A324&gt;TermMonths,C8&lt;&gt;"Y"),0,AL323)</f>
        <v/>
      </c>
      <c r="AG324" s="31">
        <f>IF(AF324&lt;=0,0,IF($A324&lt;=E8,D8,F8))</f>
        <v/>
      </c>
      <c r="AH324" s="32">
        <f>IF(AF324&lt;=0,0,AF324*AG324/DayCount)</f>
        <v/>
      </c>
      <c r="AI324" s="32">
        <f>IF(AF324&lt;=0,0,MIN(AF324+AH324,IF(G8="InterestOnly",AH324,IF(G8="FixedAmount",IF($A324&lt;=E8,H8,I8),IF(OR($A324=1,$A324=E8+1),PMT(AG324/DayCount,MAX(TermMonths-$A324+1,1),-AF324),IF(AI323=0,PMT(AG324/DayCount,MAX(TermMonths-$A324+1,1),-AF324),AI323))))))</f>
        <v/>
      </c>
      <c r="AJ324" s="32">
        <f>IF(OR(AF324&lt;=0,$A324&lt;&gt;J8,J8=0),0,MIN(MAX(0,K8-L8*AF324),MAX(0,AF324-(AI324-AH324))))</f>
        <v/>
      </c>
      <c r="AK324" s="32">
        <f>IF(AF324&lt;=0,0,MIN(AF324,(AI324-AH324)+AJ324))</f>
        <v/>
      </c>
      <c r="AL324" s="32">
        <f>IF(AF324&lt;=0,0,MAX(0,AF324-AK324))</f>
        <v/>
      </c>
      <c r="AM324" s="32">
        <f>IF(OR($A324&gt;TermMonths,C9&lt;&gt;"Y"),0,AS323)</f>
        <v/>
      </c>
      <c r="AN324" s="31">
        <f>IF(AM324&lt;=0,0,IF($A324&lt;=E9,D9,F9))</f>
        <v/>
      </c>
      <c r="AO324" s="32">
        <f>IF(AM324&lt;=0,0,AM324*AN324/DayCount)</f>
        <v/>
      </c>
      <c r="AP324" s="32">
        <f>IF(AM324&lt;=0,0,MIN(AM324+AO324,IF(G9="InterestOnly",AO324,IF(G9="FixedAmount",IF($A324&lt;=E9,H9,I9),IF(OR($A324=1,$A324=E9+1),PMT(AN324/DayCount,MAX(TermMonths-$A324+1,1),-AM324),IF(AP323=0,PMT(AN324/DayCount,MAX(TermMonths-$A324+1,1),-AM324),AP323))))))</f>
        <v/>
      </c>
      <c r="AQ324" s="32">
        <f>IF(OR(AM324&lt;=0,$A324&lt;&gt;J9,J9=0),0,MIN(MAX(0,K9-L9*AM324),MAX(0,AM324-(AP324-AO324))))</f>
        <v/>
      </c>
      <c r="AR324" s="32">
        <f>IF(AM324&lt;=0,0,MIN(AM324,(AP324-AO324)+AQ324))</f>
        <v/>
      </c>
      <c r="AS324" s="32">
        <f>IF(AM324&lt;=0,0,MAX(0,AM324-AR324))</f>
        <v/>
      </c>
    </row>
    <row r="325">
      <c r="A325" s="33" t="n">
        <v>312</v>
      </c>
      <c r="B325" s="34">
        <f>IF(A325&gt;TermMonths,"",EDATE(StartDate,A325-1))</f>
        <v/>
      </c>
      <c r="C325" s="33">
        <f>IF(B325="","",YEAR(B325))</f>
        <v/>
      </c>
      <c r="D325" s="32">
        <f>IF(OR($A325&gt;TermMonths,C4&lt;&gt;"Y"),0,J324)</f>
        <v/>
      </c>
      <c r="E325" s="31">
        <f>IF(D325&lt;=0,0,IF($A325&lt;=E4,D4,F4))</f>
        <v/>
      </c>
      <c r="F325" s="32">
        <f>IF(D325&lt;=0,0,D325*E325/DayCount)</f>
        <v/>
      </c>
      <c r="G325" s="32">
        <f>IF(D325&lt;=0,0,MIN(D325+F325,IF(G4="InterestOnly",F325,IF(G4="FixedAmount",IF($A325&lt;=E4,H4,I4),IF(OR($A325=1,$A325=E4+1),PMT(E325/DayCount,MAX(TermMonths-$A325+1,1),-D325),IF(G324=0,PMT(E325/DayCount,MAX(TermMonths-$A325+1,1),-D325),G324))))))</f>
        <v/>
      </c>
      <c r="H325" s="32">
        <f>IF(OR(D325&lt;=0,$A325&lt;&gt;J4,J4=0),0,MIN(MAX(0,K4-L4*D325),MAX(0,D325-(G325-F325))))</f>
        <v/>
      </c>
      <c r="I325" s="32">
        <f>IF(D325&lt;=0,0,MIN(D325,(G325-F325)+H325))</f>
        <v/>
      </c>
      <c r="J325" s="32">
        <f>IF(D325&lt;=0,0,MAX(0,D325-I325))</f>
        <v/>
      </c>
      <c r="K325" s="32">
        <f>IF(OR($A325&gt;TermMonths,C5&lt;&gt;"Y"),0,Q324)</f>
        <v/>
      </c>
      <c r="L325" s="31">
        <f>IF(K325&lt;=0,0,IF($A325&lt;=E5,D5,F5))</f>
        <v/>
      </c>
      <c r="M325" s="32">
        <f>IF(K325&lt;=0,0,K325*L325/DayCount)</f>
        <v/>
      </c>
      <c r="N325" s="32">
        <f>IF(K325&lt;=0,0,MIN(K325+M325,IF(G5="InterestOnly",M325,IF(G5="FixedAmount",IF($A325&lt;=E5,H5,I5),IF(OR($A325=1,$A325=E5+1),PMT(L325/DayCount,MAX(TermMonths-$A325+1,1),-K325),IF(N324=0,PMT(L325/DayCount,MAX(TermMonths-$A325+1,1),-K325),N324))))))</f>
        <v/>
      </c>
      <c r="O325" s="32">
        <f>IF(OR(K325&lt;=0,$A325&lt;&gt;J5,J5=0),0,MIN(MAX(0,K5-L5*K325),MAX(0,K325-(N325-M325))))</f>
        <v/>
      </c>
      <c r="P325" s="32">
        <f>IF(K325&lt;=0,0,MIN(K325,(N325-M325)+O325))</f>
        <v/>
      </c>
      <c r="Q325" s="32">
        <f>IF(K325&lt;=0,0,MAX(0,K325-P325))</f>
        <v/>
      </c>
      <c r="R325" s="32">
        <f>IF(OR($A325&gt;TermMonths,C6&lt;&gt;"Y"),0,X324)</f>
        <v/>
      </c>
      <c r="S325" s="31">
        <f>IF(R325&lt;=0,0,IF($A325&lt;=E6,D6,F6))</f>
        <v/>
      </c>
      <c r="T325" s="32">
        <f>IF(R325&lt;=0,0,R325*S325/DayCount)</f>
        <v/>
      </c>
      <c r="U325" s="32">
        <f>IF(R325&lt;=0,0,MIN(R325+T325,IF(G6="InterestOnly",T325,IF(G6="FixedAmount",IF($A325&lt;=E6,H6,I6),IF(OR($A325=1,$A325=E6+1),PMT(S325/DayCount,MAX(TermMonths-$A325+1,1),-R325),IF(U324=0,PMT(S325/DayCount,MAX(TermMonths-$A325+1,1),-R325),U324))))))</f>
        <v/>
      </c>
      <c r="V325" s="32">
        <f>IF(OR(R325&lt;=0,$A325&lt;&gt;J6,J6=0),0,MIN(MAX(0,K6-L6*R325),MAX(0,R325-(U325-T325))))</f>
        <v/>
      </c>
      <c r="W325" s="32">
        <f>IF(R325&lt;=0,0,MIN(R325,(U325-T325)+V325))</f>
        <v/>
      </c>
      <c r="X325" s="32">
        <f>IF(R325&lt;=0,0,MAX(0,R325-W325))</f>
        <v/>
      </c>
      <c r="Y325" s="32">
        <f>IF(OR($A325&gt;TermMonths,C7&lt;&gt;"Y"),0,AE324)</f>
        <v/>
      </c>
      <c r="Z325" s="31">
        <f>IF(Y325&lt;=0,0,IF($A325&lt;=E7,D7,F7))</f>
        <v/>
      </c>
      <c r="AA325" s="32">
        <f>IF(Y325&lt;=0,0,Y325*Z325/DayCount)</f>
        <v/>
      </c>
      <c r="AB325" s="32">
        <f>IF(Y325&lt;=0,0,MIN(Y325+AA325,IF(G7="InterestOnly",AA325,IF(G7="FixedAmount",IF($A325&lt;=E7,H7,I7),IF(OR($A325=1,$A325=E7+1),PMT(Z325/DayCount,MAX(TermMonths-$A325+1,1),-Y325),IF(AB324=0,PMT(Z325/DayCount,MAX(TermMonths-$A325+1,1),-Y325),AB324))))))</f>
        <v/>
      </c>
      <c r="AC325" s="32">
        <f>IF(OR(Y325&lt;=0,$A325&lt;&gt;J7,J7=0),0,MIN(MAX(0,K7-L7*Y325),MAX(0,Y325-(AB325-AA325))))</f>
        <v/>
      </c>
      <c r="AD325" s="32">
        <f>IF(Y325&lt;=0,0,MIN(Y325,(AB325-AA325)+AC325))</f>
        <v/>
      </c>
      <c r="AE325" s="32">
        <f>IF(Y325&lt;=0,0,MAX(0,Y325-AD325))</f>
        <v/>
      </c>
      <c r="AF325" s="32">
        <f>IF(OR($A325&gt;TermMonths,C8&lt;&gt;"Y"),0,AL324)</f>
        <v/>
      </c>
      <c r="AG325" s="31">
        <f>IF(AF325&lt;=0,0,IF($A325&lt;=E8,D8,F8))</f>
        <v/>
      </c>
      <c r="AH325" s="32">
        <f>IF(AF325&lt;=0,0,AF325*AG325/DayCount)</f>
        <v/>
      </c>
      <c r="AI325" s="32">
        <f>IF(AF325&lt;=0,0,MIN(AF325+AH325,IF(G8="InterestOnly",AH325,IF(G8="FixedAmount",IF($A325&lt;=E8,H8,I8),IF(OR($A325=1,$A325=E8+1),PMT(AG325/DayCount,MAX(TermMonths-$A325+1,1),-AF325),IF(AI324=0,PMT(AG325/DayCount,MAX(TermMonths-$A325+1,1),-AF325),AI324))))))</f>
        <v/>
      </c>
      <c r="AJ325" s="32">
        <f>IF(OR(AF325&lt;=0,$A325&lt;&gt;J8,J8=0),0,MIN(MAX(0,K8-L8*AF325),MAX(0,AF325-(AI325-AH325))))</f>
        <v/>
      </c>
      <c r="AK325" s="32">
        <f>IF(AF325&lt;=0,0,MIN(AF325,(AI325-AH325)+AJ325))</f>
        <v/>
      </c>
      <c r="AL325" s="32">
        <f>IF(AF325&lt;=0,0,MAX(0,AF325-AK325))</f>
        <v/>
      </c>
      <c r="AM325" s="32">
        <f>IF(OR($A325&gt;TermMonths,C9&lt;&gt;"Y"),0,AS324)</f>
        <v/>
      </c>
      <c r="AN325" s="31">
        <f>IF(AM325&lt;=0,0,IF($A325&lt;=E9,D9,F9))</f>
        <v/>
      </c>
      <c r="AO325" s="32">
        <f>IF(AM325&lt;=0,0,AM325*AN325/DayCount)</f>
        <v/>
      </c>
      <c r="AP325" s="32">
        <f>IF(AM325&lt;=0,0,MIN(AM325+AO325,IF(G9="InterestOnly",AO325,IF(G9="FixedAmount",IF($A325&lt;=E9,H9,I9),IF(OR($A325=1,$A325=E9+1),PMT(AN325/DayCount,MAX(TermMonths-$A325+1,1),-AM325),IF(AP324=0,PMT(AN325/DayCount,MAX(TermMonths-$A325+1,1),-AM325),AP324))))))</f>
        <v/>
      </c>
      <c r="AQ325" s="32">
        <f>IF(OR(AM325&lt;=0,$A325&lt;&gt;J9,J9=0),0,MIN(MAX(0,K9-L9*AM325),MAX(0,AM325-(AP325-AO325))))</f>
        <v/>
      </c>
      <c r="AR325" s="32">
        <f>IF(AM325&lt;=0,0,MIN(AM325,(AP325-AO325)+AQ325))</f>
        <v/>
      </c>
      <c r="AS325" s="32">
        <f>IF(AM325&lt;=0,0,MAX(0,AM325-AR325))</f>
        <v/>
      </c>
    </row>
    <row r="326">
      <c r="A326" s="33" t="n">
        <v>313</v>
      </c>
      <c r="B326" s="34">
        <f>IF(A326&gt;TermMonths,"",EDATE(StartDate,A326-1))</f>
        <v/>
      </c>
      <c r="C326" s="33">
        <f>IF(B326="","",YEAR(B326))</f>
        <v/>
      </c>
      <c r="D326" s="32">
        <f>IF(OR($A326&gt;TermMonths,C4&lt;&gt;"Y"),0,J325)</f>
        <v/>
      </c>
      <c r="E326" s="31">
        <f>IF(D326&lt;=0,0,IF($A326&lt;=E4,D4,F4))</f>
        <v/>
      </c>
      <c r="F326" s="32">
        <f>IF(D326&lt;=0,0,D326*E326/DayCount)</f>
        <v/>
      </c>
      <c r="G326" s="32">
        <f>IF(D326&lt;=0,0,MIN(D326+F326,IF(G4="InterestOnly",F326,IF(G4="FixedAmount",IF($A326&lt;=E4,H4,I4),IF(OR($A326=1,$A326=E4+1),PMT(E326/DayCount,MAX(TermMonths-$A326+1,1),-D326),IF(G325=0,PMT(E326/DayCount,MAX(TermMonths-$A326+1,1),-D326),G325))))))</f>
        <v/>
      </c>
      <c r="H326" s="32">
        <f>IF(OR(D326&lt;=0,$A326&lt;&gt;J4,J4=0),0,MIN(MAX(0,K4-L4*D326),MAX(0,D326-(G326-F326))))</f>
        <v/>
      </c>
      <c r="I326" s="32">
        <f>IF(D326&lt;=0,0,MIN(D326,(G326-F326)+H326))</f>
        <v/>
      </c>
      <c r="J326" s="32">
        <f>IF(D326&lt;=0,0,MAX(0,D326-I326))</f>
        <v/>
      </c>
      <c r="K326" s="32">
        <f>IF(OR($A326&gt;TermMonths,C5&lt;&gt;"Y"),0,Q325)</f>
        <v/>
      </c>
      <c r="L326" s="31">
        <f>IF(K326&lt;=0,0,IF($A326&lt;=E5,D5,F5))</f>
        <v/>
      </c>
      <c r="M326" s="32">
        <f>IF(K326&lt;=0,0,K326*L326/DayCount)</f>
        <v/>
      </c>
      <c r="N326" s="32">
        <f>IF(K326&lt;=0,0,MIN(K326+M326,IF(G5="InterestOnly",M326,IF(G5="FixedAmount",IF($A326&lt;=E5,H5,I5),IF(OR($A326=1,$A326=E5+1),PMT(L326/DayCount,MAX(TermMonths-$A326+1,1),-K326),IF(N325=0,PMT(L326/DayCount,MAX(TermMonths-$A326+1,1),-K326),N325))))))</f>
        <v/>
      </c>
      <c r="O326" s="32">
        <f>IF(OR(K326&lt;=0,$A326&lt;&gt;J5,J5=0),0,MIN(MAX(0,K5-L5*K326),MAX(0,K326-(N326-M326))))</f>
        <v/>
      </c>
      <c r="P326" s="32">
        <f>IF(K326&lt;=0,0,MIN(K326,(N326-M326)+O326))</f>
        <v/>
      </c>
      <c r="Q326" s="32">
        <f>IF(K326&lt;=0,0,MAX(0,K326-P326))</f>
        <v/>
      </c>
      <c r="R326" s="32">
        <f>IF(OR($A326&gt;TermMonths,C6&lt;&gt;"Y"),0,X325)</f>
        <v/>
      </c>
      <c r="S326" s="31">
        <f>IF(R326&lt;=0,0,IF($A326&lt;=E6,D6,F6))</f>
        <v/>
      </c>
      <c r="T326" s="32">
        <f>IF(R326&lt;=0,0,R326*S326/DayCount)</f>
        <v/>
      </c>
      <c r="U326" s="32">
        <f>IF(R326&lt;=0,0,MIN(R326+T326,IF(G6="InterestOnly",T326,IF(G6="FixedAmount",IF($A326&lt;=E6,H6,I6),IF(OR($A326=1,$A326=E6+1),PMT(S326/DayCount,MAX(TermMonths-$A326+1,1),-R326),IF(U325=0,PMT(S326/DayCount,MAX(TermMonths-$A326+1,1),-R326),U325))))))</f>
        <v/>
      </c>
      <c r="V326" s="32">
        <f>IF(OR(R326&lt;=0,$A326&lt;&gt;J6,J6=0),0,MIN(MAX(0,K6-L6*R326),MAX(0,R326-(U326-T326))))</f>
        <v/>
      </c>
      <c r="W326" s="32">
        <f>IF(R326&lt;=0,0,MIN(R326,(U326-T326)+V326))</f>
        <v/>
      </c>
      <c r="X326" s="32">
        <f>IF(R326&lt;=0,0,MAX(0,R326-W326))</f>
        <v/>
      </c>
      <c r="Y326" s="32">
        <f>IF(OR($A326&gt;TermMonths,C7&lt;&gt;"Y"),0,AE325)</f>
        <v/>
      </c>
      <c r="Z326" s="31">
        <f>IF(Y326&lt;=0,0,IF($A326&lt;=E7,D7,F7))</f>
        <v/>
      </c>
      <c r="AA326" s="32">
        <f>IF(Y326&lt;=0,0,Y326*Z326/DayCount)</f>
        <v/>
      </c>
      <c r="AB326" s="32">
        <f>IF(Y326&lt;=0,0,MIN(Y326+AA326,IF(G7="InterestOnly",AA326,IF(G7="FixedAmount",IF($A326&lt;=E7,H7,I7),IF(OR($A326=1,$A326=E7+1),PMT(Z326/DayCount,MAX(TermMonths-$A326+1,1),-Y326),IF(AB325=0,PMT(Z326/DayCount,MAX(TermMonths-$A326+1,1),-Y326),AB325))))))</f>
        <v/>
      </c>
      <c r="AC326" s="32">
        <f>IF(OR(Y326&lt;=0,$A326&lt;&gt;J7,J7=0),0,MIN(MAX(0,K7-L7*Y326),MAX(0,Y326-(AB326-AA326))))</f>
        <v/>
      </c>
      <c r="AD326" s="32">
        <f>IF(Y326&lt;=0,0,MIN(Y326,(AB326-AA326)+AC326))</f>
        <v/>
      </c>
      <c r="AE326" s="32">
        <f>IF(Y326&lt;=0,0,MAX(0,Y326-AD326))</f>
        <v/>
      </c>
      <c r="AF326" s="32">
        <f>IF(OR($A326&gt;TermMonths,C8&lt;&gt;"Y"),0,AL325)</f>
        <v/>
      </c>
      <c r="AG326" s="31">
        <f>IF(AF326&lt;=0,0,IF($A326&lt;=E8,D8,F8))</f>
        <v/>
      </c>
      <c r="AH326" s="32">
        <f>IF(AF326&lt;=0,0,AF326*AG326/DayCount)</f>
        <v/>
      </c>
      <c r="AI326" s="32">
        <f>IF(AF326&lt;=0,0,MIN(AF326+AH326,IF(G8="InterestOnly",AH326,IF(G8="FixedAmount",IF($A326&lt;=E8,H8,I8),IF(OR($A326=1,$A326=E8+1),PMT(AG326/DayCount,MAX(TermMonths-$A326+1,1),-AF326),IF(AI325=0,PMT(AG326/DayCount,MAX(TermMonths-$A326+1,1),-AF326),AI325))))))</f>
        <v/>
      </c>
      <c r="AJ326" s="32">
        <f>IF(OR(AF326&lt;=0,$A326&lt;&gt;J8,J8=0),0,MIN(MAX(0,K8-L8*AF326),MAX(0,AF326-(AI326-AH326))))</f>
        <v/>
      </c>
      <c r="AK326" s="32">
        <f>IF(AF326&lt;=0,0,MIN(AF326,(AI326-AH326)+AJ326))</f>
        <v/>
      </c>
      <c r="AL326" s="32">
        <f>IF(AF326&lt;=0,0,MAX(0,AF326-AK326))</f>
        <v/>
      </c>
      <c r="AM326" s="32">
        <f>IF(OR($A326&gt;TermMonths,C9&lt;&gt;"Y"),0,AS325)</f>
        <v/>
      </c>
      <c r="AN326" s="31">
        <f>IF(AM326&lt;=0,0,IF($A326&lt;=E9,D9,F9))</f>
        <v/>
      </c>
      <c r="AO326" s="32">
        <f>IF(AM326&lt;=0,0,AM326*AN326/DayCount)</f>
        <v/>
      </c>
      <c r="AP326" s="32">
        <f>IF(AM326&lt;=0,0,MIN(AM326+AO326,IF(G9="InterestOnly",AO326,IF(G9="FixedAmount",IF($A326&lt;=E9,H9,I9),IF(OR($A326=1,$A326=E9+1),PMT(AN326/DayCount,MAX(TermMonths-$A326+1,1),-AM326),IF(AP325=0,PMT(AN326/DayCount,MAX(TermMonths-$A326+1,1),-AM326),AP325))))))</f>
        <v/>
      </c>
      <c r="AQ326" s="32">
        <f>IF(OR(AM326&lt;=0,$A326&lt;&gt;J9,J9=0),0,MIN(MAX(0,K9-L9*AM326),MAX(0,AM326-(AP326-AO326))))</f>
        <v/>
      </c>
      <c r="AR326" s="32">
        <f>IF(AM326&lt;=0,0,MIN(AM326,(AP326-AO326)+AQ326))</f>
        <v/>
      </c>
      <c r="AS326" s="32">
        <f>IF(AM326&lt;=0,0,MAX(0,AM326-AR326))</f>
        <v/>
      </c>
    </row>
    <row r="327">
      <c r="A327" s="33" t="n">
        <v>314</v>
      </c>
      <c r="B327" s="34">
        <f>IF(A327&gt;TermMonths,"",EDATE(StartDate,A327-1))</f>
        <v/>
      </c>
      <c r="C327" s="33">
        <f>IF(B327="","",YEAR(B327))</f>
        <v/>
      </c>
      <c r="D327" s="32">
        <f>IF(OR($A327&gt;TermMonths,C4&lt;&gt;"Y"),0,J326)</f>
        <v/>
      </c>
      <c r="E327" s="31">
        <f>IF(D327&lt;=0,0,IF($A327&lt;=E4,D4,F4))</f>
        <v/>
      </c>
      <c r="F327" s="32">
        <f>IF(D327&lt;=0,0,D327*E327/DayCount)</f>
        <v/>
      </c>
      <c r="G327" s="32">
        <f>IF(D327&lt;=0,0,MIN(D327+F327,IF(G4="InterestOnly",F327,IF(G4="FixedAmount",IF($A327&lt;=E4,H4,I4),IF(OR($A327=1,$A327=E4+1),PMT(E327/DayCount,MAX(TermMonths-$A327+1,1),-D327),IF(G326=0,PMT(E327/DayCount,MAX(TermMonths-$A327+1,1),-D327),G326))))))</f>
        <v/>
      </c>
      <c r="H327" s="32">
        <f>IF(OR(D327&lt;=0,$A327&lt;&gt;J4,J4=0),0,MIN(MAX(0,K4-L4*D327),MAX(0,D327-(G327-F327))))</f>
        <v/>
      </c>
      <c r="I327" s="32">
        <f>IF(D327&lt;=0,0,MIN(D327,(G327-F327)+H327))</f>
        <v/>
      </c>
      <c r="J327" s="32">
        <f>IF(D327&lt;=0,0,MAX(0,D327-I327))</f>
        <v/>
      </c>
      <c r="K327" s="32">
        <f>IF(OR($A327&gt;TermMonths,C5&lt;&gt;"Y"),0,Q326)</f>
        <v/>
      </c>
      <c r="L327" s="31">
        <f>IF(K327&lt;=0,0,IF($A327&lt;=E5,D5,F5))</f>
        <v/>
      </c>
      <c r="M327" s="32">
        <f>IF(K327&lt;=0,0,K327*L327/DayCount)</f>
        <v/>
      </c>
      <c r="N327" s="32">
        <f>IF(K327&lt;=0,0,MIN(K327+M327,IF(G5="InterestOnly",M327,IF(G5="FixedAmount",IF($A327&lt;=E5,H5,I5),IF(OR($A327=1,$A327=E5+1),PMT(L327/DayCount,MAX(TermMonths-$A327+1,1),-K327),IF(N326=0,PMT(L327/DayCount,MAX(TermMonths-$A327+1,1),-K327),N326))))))</f>
        <v/>
      </c>
      <c r="O327" s="32">
        <f>IF(OR(K327&lt;=0,$A327&lt;&gt;J5,J5=0),0,MIN(MAX(0,K5-L5*K327),MAX(0,K327-(N327-M327))))</f>
        <v/>
      </c>
      <c r="P327" s="32">
        <f>IF(K327&lt;=0,0,MIN(K327,(N327-M327)+O327))</f>
        <v/>
      </c>
      <c r="Q327" s="32">
        <f>IF(K327&lt;=0,0,MAX(0,K327-P327))</f>
        <v/>
      </c>
      <c r="R327" s="32">
        <f>IF(OR($A327&gt;TermMonths,C6&lt;&gt;"Y"),0,X326)</f>
        <v/>
      </c>
      <c r="S327" s="31">
        <f>IF(R327&lt;=0,0,IF($A327&lt;=E6,D6,F6))</f>
        <v/>
      </c>
      <c r="T327" s="32">
        <f>IF(R327&lt;=0,0,R327*S327/DayCount)</f>
        <v/>
      </c>
      <c r="U327" s="32">
        <f>IF(R327&lt;=0,0,MIN(R327+T327,IF(G6="InterestOnly",T327,IF(G6="FixedAmount",IF($A327&lt;=E6,H6,I6),IF(OR($A327=1,$A327=E6+1),PMT(S327/DayCount,MAX(TermMonths-$A327+1,1),-R327),IF(U326=0,PMT(S327/DayCount,MAX(TermMonths-$A327+1,1),-R327),U326))))))</f>
        <v/>
      </c>
      <c r="V327" s="32">
        <f>IF(OR(R327&lt;=0,$A327&lt;&gt;J6,J6=0),0,MIN(MAX(0,K6-L6*R327),MAX(0,R327-(U327-T327))))</f>
        <v/>
      </c>
      <c r="W327" s="32">
        <f>IF(R327&lt;=0,0,MIN(R327,(U327-T327)+V327))</f>
        <v/>
      </c>
      <c r="X327" s="32">
        <f>IF(R327&lt;=0,0,MAX(0,R327-W327))</f>
        <v/>
      </c>
      <c r="Y327" s="32">
        <f>IF(OR($A327&gt;TermMonths,C7&lt;&gt;"Y"),0,AE326)</f>
        <v/>
      </c>
      <c r="Z327" s="31">
        <f>IF(Y327&lt;=0,0,IF($A327&lt;=E7,D7,F7))</f>
        <v/>
      </c>
      <c r="AA327" s="32">
        <f>IF(Y327&lt;=0,0,Y327*Z327/DayCount)</f>
        <v/>
      </c>
      <c r="AB327" s="32">
        <f>IF(Y327&lt;=0,0,MIN(Y327+AA327,IF(G7="InterestOnly",AA327,IF(G7="FixedAmount",IF($A327&lt;=E7,H7,I7),IF(OR($A327=1,$A327=E7+1),PMT(Z327/DayCount,MAX(TermMonths-$A327+1,1),-Y327),IF(AB326=0,PMT(Z327/DayCount,MAX(TermMonths-$A327+1,1),-Y327),AB326))))))</f>
        <v/>
      </c>
      <c r="AC327" s="32">
        <f>IF(OR(Y327&lt;=0,$A327&lt;&gt;J7,J7=0),0,MIN(MAX(0,K7-L7*Y327),MAX(0,Y327-(AB327-AA327))))</f>
        <v/>
      </c>
      <c r="AD327" s="32">
        <f>IF(Y327&lt;=0,0,MIN(Y327,(AB327-AA327)+AC327))</f>
        <v/>
      </c>
      <c r="AE327" s="32">
        <f>IF(Y327&lt;=0,0,MAX(0,Y327-AD327))</f>
        <v/>
      </c>
      <c r="AF327" s="32">
        <f>IF(OR($A327&gt;TermMonths,C8&lt;&gt;"Y"),0,AL326)</f>
        <v/>
      </c>
      <c r="AG327" s="31">
        <f>IF(AF327&lt;=0,0,IF($A327&lt;=E8,D8,F8))</f>
        <v/>
      </c>
      <c r="AH327" s="32">
        <f>IF(AF327&lt;=0,0,AF327*AG327/DayCount)</f>
        <v/>
      </c>
      <c r="AI327" s="32">
        <f>IF(AF327&lt;=0,0,MIN(AF327+AH327,IF(G8="InterestOnly",AH327,IF(G8="FixedAmount",IF($A327&lt;=E8,H8,I8),IF(OR($A327=1,$A327=E8+1),PMT(AG327/DayCount,MAX(TermMonths-$A327+1,1),-AF327),IF(AI326=0,PMT(AG327/DayCount,MAX(TermMonths-$A327+1,1),-AF327),AI326))))))</f>
        <v/>
      </c>
      <c r="AJ327" s="32">
        <f>IF(OR(AF327&lt;=0,$A327&lt;&gt;J8,J8=0),0,MIN(MAX(0,K8-L8*AF327),MAX(0,AF327-(AI327-AH327))))</f>
        <v/>
      </c>
      <c r="AK327" s="32">
        <f>IF(AF327&lt;=0,0,MIN(AF327,(AI327-AH327)+AJ327))</f>
        <v/>
      </c>
      <c r="AL327" s="32">
        <f>IF(AF327&lt;=0,0,MAX(0,AF327-AK327))</f>
        <v/>
      </c>
      <c r="AM327" s="32">
        <f>IF(OR($A327&gt;TermMonths,C9&lt;&gt;"Y"),0,AS326)</f>
        <v/>
      </c>
      <c r="AN327" s="31">
        <f>IF(AM327&lt;=0,0,IF($A327&lt;=E9,D9,F9))</f>
        <v/>
      </c>
      <c r="AO327" s="32">
        <f>IF(AM327&lt;=0,0,AM327*AN327/DayCount)</f>
        <v/>
      </c>
      <c r="AP327" s="32">
        <f>IF(AM327&lt;=0,0,MIN(AM327+AO327,IF(G9="InterestOnly",AO327,IF(G9="FixedAmount",IF($A327&lt;=E9,H9,I9),IF(OR($A327=1,$A327=E9+1),PMT(AN327/DayCount,MAX(TermMonths-$A327+1,1),-AM327),IF(AP326=0,PMT(AN327/DayCount,MAX(TermMonths-$A327+1,1),-AM327),AP326))))))</f>
        <v/>
      </c>
      <c r="AQ327" s="32">
        <f>IF(OR(AM327&lt;=0,$A327&lt;&gt;J9,J9=0),0,MIN(MAX(0,K9-L9*AM327),MAX(0,AM327-(AP327-AO327))))</f>
        <v/>
      </c>
      <c r="AR327" s="32">
        <f>IF(AM327&lt;=0,0,MIN(AM327,(AP327-AO327)+AQ327))</f>
        <v/>
      </c>
      <c r="AS327" s="32">
        <f>IF(AM327&lt;=0,0,MAX(0,AM327-AR327))</f>
        <v/>
      </c>
    </row>
    <row r="328">
      <c r="A328" s="33" t="n">
        <v>315</v>
      </c>
      <c r="B328" s="34">
        <f>IF(A328&gt;TermMonths,"",EDATE(StartDate,A328-1))</f>
        <v/>
      </c>
      <c r="C328" s="33">
        <f>IF(B328="","",YEAR(B328))</f>
        <v/>
      </c>
      <c r="D328" s="32">
        <f>IF(OR($A328&gt;TermMonths,C4&lt;&gt;"Y"),0,J327)</f>
        <v/>
      </c>
      <c r="E328" s="31">
        <f>IF(D328&lt;=0,0,IF($A328&lt;=E4,D4,F4))</f>
        <v/>
      </c>
      <c r="F328" s="32">
        <f>IF(D328&lt;=0,0,D328*E328/DayCount)</f>
        <v/>
      </c>
      <c r="G328" s="32">
        <f>IF(D328&lt;=0,0,MIN(D328+F328,IF(G4="InterestOnly",F328,IF(G4="FixedAmount",IF($A328&lt;=E4,H4,I4),IF(OR($A328=1,$A328=E4+1),PMT(E328/DayCount,MAX(TermMonths-$A328+1,1),-D328),IF(G327=0,PMT(E328/DayCount,MAX(TermMonths-$A328+1,1),-D328),G327))))))</f>
        <v/>
      </c>
      <c r="H328" s="32">
        <f>IF(OR(D328&lt;=0,$A328&lt;&gt;J4,J4=0),0,MIN(MAX(0,K4-L4*D328),MAX(0,D328-(G328-F328))))</f>
        <v/>
      </c>
      <c r="I328" s="32">
        <f>IF(D328&lt;=0,0,MIN(D328,(G328-F328)+H328))</f>
        <v/>
      </c>
      <c r="J328" s="32">
        <f>IF(D328&lt;=0,0,MAX(0,D328-I328))</f>
        <v/>
      </c>
      <c r="K328" s="32">
        <f>IF(OR($A328&gt;TermMonths,C5&lt;&gt;"Y"),0,Q327)</f>
        <v/>
      </c>
      <c r="L328" s="31">
        <f>IF(K328&lt;=0,0,IF($A328&lt;=E5,D5,F5))</f>
        <v/>
      </c>
      <c r="M328" s="32">
        <f>IF(K328&lt;=0,0,K328*L328/DayCount)</f>
        <v/>
      </c>
      <c r="N328" s="32">
        <f>IF(K328&lt;=0,0,MIN(K328+M328,IF(G5="InterestOnly",M328,IF(G5="FixedAmount",IF($A328&lt;=E5,H5,I5),IF(OR($A328=1,$A328=E5+1),PMT(L328/DayCount,MAX(TermMonths-$A328+1,1),-K328),IF(N327=0,PMT(L328/DayCount,MAX(TermMonths-$A328+1,1),-K328),N327))))))</f>
        <v/>
      </c>
      <c r="O328" s="32">
        <f>IF(OR(K328&lt;=0,$A328&lt;&gt;J5,J5=0),0,MIN(MAX(0,K5-L5*K328),MAX(0,K328-(N328-M328))))</f>
        <v/>
      </c>
      <c r="P328" s="32">
        <f>IF(K328&lt;=0,0,MIN(K328,(N328-M328)+O328))</f>
        <v/>
      </c>
      <c r="Q328" s="32">
        <f>IF(K328&lt;=0,0,MAX(0,K328-P328))</f>
        <v/>
      </c>
      <c r="R328" s="32">
        <f>IF(OR($A328&gt;TermMonths,C6&lt;&gt;"Y"),0,X327)</f>
        <v/>
      </c>
      <c r="S328" s="31">
        <f>IF(R328&lt;=0,0,IF($A328&lt;=E6,D6,F6))</f>
        <v/>
      </c>
      <c r="T328" s="32">
        <f>IF(R328&lt;=0,0,R328*S328/DayCount)</f>
        <v/>
      </c>
      <c r="U328" s="32">
        <f>IF(R328&lt;=0,0,MIN(R328+T328,IF(G6="InterestOnly",T328,IF(G6="FixedAmount",IF($A328&lt;=E6,H6,I6),IF(OR($A328=1,$A328=E6+1),PMT(S328/DayCount,MAX(TermMonths-$A328+1,1),-R328),IF(U327=0,PMT(S328/DayCount,MAX(TermMonths-$A328+1,1),-R328),U327))))))</f>
        <v/>
      </c>
      <c r="V328" s="32">
        <f>IF(OR(R328&lt;=0,$A328&lt;&gt;J6,J6=0),0,MIN(MAX(0,K6-L6*R328),MAX(0,R328-(U328-T328))))</f>
        <v/>
      </c>
      <c r="W328" s="32">
        <f>IF(R328&lt;=0,0,MIN(R328,(U328-T328)+V328))</f>
        <v/>
      </c>
      <c r="X328" s="32">
        <f>IF(R328&lt;=0,0,MAX(0,R328-W328))</f>
        <v/>
      </c>
      <c r="Y328" s="32">
        <f>IF(OR($A328&gt;TermMonths,C7&lt;&gt;"Y"),0,AE327)</f>
        <v/>
      </c>
      <c r="Z328" s="31">
        <f>IF(Y328&lt;=0,0,IF($A328&lt;=E7,D7,F7))</f>
        <v/>
      </c>
      <c r="AA328" s="32">
        <f>IF(Y328&lt;=0,0,Y328*Z328/DayCount)</f>
        <v/>
      </c>
      <c r="AB328" s="32">
        <f>IF(Y328&lt;=0,0,MIN(Y328+AA328,IF(G7="InterestOnly",AA328,IF(G7="FixedAmount",IF($A328&lt;=E7,H7,I7),IF(OR($A328=1,$A328=E7+1),PMT(Z328/DayCount,MAX(TermMonths-$A328+1,1),-Y328),IF(AB327=0,PMT(Z328/DayCount,MAX(TermMonths-$A328+1,1),-Y328),AB327))))))</f>
        <v/>
      </c>
      <c r="AC328" s="32">
        <f>IF(OR(Y328&lt;=0,$A328&lt;&gt;J7,J7=0),0,MIN(MAX(0,K7-L7*Y328),MAX(0,Y328-(AB328-AA328))))</f>
        <v/>
      </c>
      <c r="AD328" s="32">
        <f>IF(Y328&lt;=0,0,MIN(Y328,(AB328-AA328)+AC328))</f>
        <v/>
      </c>
      <c r="AE328" s="32">
        <f>IF(Y328&lt;=0,0,MAX(0,Y328-AD328))</f>
        <v/>
      </c>
      <c r="AF328" s="32">
        <f>IF(OR($A328&gt;TermMonths,C8&lt;&gt;"Y"),0,AL327)</f>
        <v/>
      </c>
      <c r="AG328" s="31">
        <f>IF(AF328&lt;=0,0,IF($A328&lt;=E8,D8,F8))</f>
        <v/>
      </c>
      <c r="AH328" s="32">
        <f>IF(AF328&lt;=0,0,AF328*AG328/DayCount)</f>
        <v/>
      </c>
      <c r="AI328" s="32">
        <f>IF(AF328&lt;=0,0,MIN(AF328+AH328,IF(G8="InterestOnly",AH328,IF(G8="FixedAmount",IF($A328&lt;=E8,H8,I8),IF(OR($A328=1,$A328=E8+1),PMT(AG328/DayCount,MAX(TermMonths-$A328+1,1),-AF328),IF(AI327=0,PMT(AG328/DayCount,MAX(TermMonths-$A328+1,1),-AF328),AI327))))))</f>
        <v/>
      </c>
      <c r="AJ328" s="32">
        <f>IF(OR(AF328&lt;=0,$A328&lt;&gt;J8,J8=0),0,MIN(MAX(0,K8-L8*AF328),MAX(0,AF328-(AI328-AH328))))</f>
        <v/>
      </c>
      <c r="AK328" s="32">
        <f>IF(AF328&lt;=0,0,MIN(AF328,(AI328-AH328)+AJ328))</f>
        <v/>
      </c>
      <c r="AL328" s="32">
        <f>IF(AF328&lt;=0,0,MAX(0,AF328-AK328))</f>
        <v/>
      </c>
      <c r="AM328" s="32">
        <f>IF(OR($A328&gt;TermMonths,C9&lt;&gt;"Y"),0,AS327)</f>
        <v/>
      </c>
      <c r="AN328" s="31">
        <f>IF(AM328&lt;=0,0,IF($A328&lt;=E9,D9,F9))</f>
        <v/>
      </c>
      <c r="AO328" s="32">
        <f>IF(AM328&lt;=0,0,AM328*AN328/DayCount)</f>
        <v/>
      </c>
      <c r="AP328" s="32">
        <f>IF(AM328&lt;=0,0,MIN(AM328+AO328,IF(G9="InterestOnly",AO328,IF(G9="FixedAmount",IF($A328&lt;=E9,H9,I9),IF(OR($A328=1,$A328=E9+1),PMT(AN328/DayCount,MAX(TermMonths-$A328+1,1),-AM328),IF(AP327=0,PMT(AN328/DayCount,MAX(TermMonths-$A328+1,1),-AM328),AP327))))))</f>
        <v/>
      </c>
      <c r="AQ328" s="32">
        <f>IF(OR(AM328&lt;=0,$A328&lt;&gt;J9,J9=0),0,MIN(MAX(0,K9-L9*AM328),MAX(0,AM328-(AP328-AO328))))</f>
        <v/>
      </c>
      <c r="AR328" s="32">
        <f>IF(AM328&lt;=0,0,MIN(AM328,(AP328-AO328)+AQ328))</f>
        <v/>
      </c>
      <c r="AS328" s="32">
        <f>IF(AM328&lt;=0,0,MAX(0,AM328-AR328))</f>
        <v/>
      </c>
    </row>
    <row r="329">
      <c r="A329" s="33" t="n">
        <v>316</v>
      </c>
      <c r="B329" s="34">
        <f>IF(A329&gt;TermMonths,"",EDATE(StartDate,A329-1))</f>
        <v/>
      </c>
      <c r="C329" s="33">
        <f>IF(B329="","",YEAR(B329))</f>
        <v/>
      </c>
      <c r="D329" s="32">
        <f>IF(OR($A329&gt;TermMonths,C4&lt;&gt;"Y"),0,J328)</f>
        <v/>
      </c>
      <c r="E329" s="31">
        <f>IF(D329&lt;=0,0,IF($A329&lt;=E4,D4,F4))</f>
        <v/>
      </c>
      <c r="F329" s="32">
        <f>IF(D329&lt;=0,0,D329*E329/DayCount)</f>
        <v/>
      </c>
      <c r="G329" s="32">
        <f>IF(D329&lt;=0,0,MIN(D329+F329,IF(G4="InterestOnly",F329,IF(G4="FixedAmount",IF($A329&lt;=E4,H4,I4),IF(OR($A329=1,$A329=E4+1),PMT(E329/DayCount,MAX(TermMonths-$A329+1,1),-D329),IF(G328=0,PMT(E329/DayCount,MAX(TermMonths-$A329+1,1),-D329),G328))))))</f>
        <v/>
      </c>
      <c r="H329" s="32">
        <f>IF(OR(D329&lt;=0,$A329&lt;&gt;J4,J4=0),0,MIN(MAX(0,K4-L4*D329),MAX(0,D329-(G329-F329))))</f>
        <v/>
      </c>
      <c r="I329" s="32">
        <f>IF(D329&lt;=0,0,MIN(D329,(G329-F329)+H329))</f>
        <v/>
      </c>
      <c r="J329" s="32">
        <f>IF(D329&lt;=0,0,MAX(0,D329-I329))</f>
        <v/>
      </c>
      <c r="K329" s="32">
        <f>IF(OR($A329&gt;TermMonths,C5&lt;&gt;"Y"),0,Q328)</f>
        <v/>
      </c>
      <c r="L329" s="31">
        <f>IF(K329&lt;=0,0,IF($A329&lt;=E5,D5,F5))</f>
        <v/>
      </c>
      <c r="M329" s="32">
        <f>IF(K329&lt;=0,0,K329*L329/DayCount)</f>
        <v/>
      </c>
      <c r="N329" s="32">
        <f>IF(K329&lt;=0,0,MIN(K329+M329,IF(G5="InterestOnly",M329,IF(G5="FixedAmount",IF($A329&lt;=E5,H5,I5),IF(OR($A329=1,$A329=E5+1),PMT(L329/DayCount,MAX(TermMonths-$A329+1,1),-K329),IF(N328=0,PMT(L329/DayCount,MAX(TermMonths-$A329+1,1),-K329),N328))))))</f>
        <v/>
      </c>
      <c r="O329" s="32">
        <f>IF(OR(K329&lt;=0,$A329&lt;&gt;J5,J5=0),0,MIN(MAX(0,K5-L5*K329),MAX(0,K329-(N329-M329))))</f>
        <v/>
      </c>
      <c r="P329" s="32">
        <f>IF(K329&lt;=0,0,MIN(K329,(N329-M329)+O329))</f>
        <v/>
      </c>
      <c r="Q329" s="32">
        <f>IF(K329&lt;=0,0,MAX(0,K329-P329))</f>
        <v/>
      </c>
      <c r="R329" s="32">
        <f>IF(OR($A329&gt;TermMonths,C6&lt;&gt;"Y"),0,X328)</f>
        <v/>
      </c>
      <c r="S329" s="31">
        <f>IF(R329&lt;=0,0,IF($A329&lt;=E6,D6,F6))</f>
        <v/>
      </c>
      <c r="T329" s="32">
        <f>IF(R329&lt;=0,0,R329*S329/DayCount)</f>
        <v/>
      </c>
      <c r="U329" s="32">
        <f>IF(R329&lt;=0,0,MIN(R329+T329,IF(G6="InterestOnly",T329,IF(G6="FixedAmount",IF($A329&lt;=E6,H6,I6),IF(OR($A329=1,$A329=E6+1),PMT(S329/DayCount,MAX(TermMonths-$A329+1,1),-R329),IF(U328=0,PMT(S329/DayCount,MAX(TermMonths-$A329+1,1),-R329),U328))))))</f>
        <v/>
      </c>
      <c r="V329" s="32">
        <f>IF(OR(R329&lt;=0,$A329&lt;&gt;J6,J6=0),0,MIN(MAX(0,K6-L6*R329),MAX(0,R329-(U329-T329))))</f>
        <v/>
      </c>
      <c r="W329" s="32">
        <f>IF(R329&lt;=0,0,MIN(R329,(U329-T329)+V329))</f>
        <v/>
      </c>
      <c r="X329" s="32">
        <f>IF(R329&lt;=0,0,MAX(0,R329-W329))</f>
        <v/>
      </c>
      <c r="Y329" s="32">
        <f>IF(OR($A329&gt;TermMonths,C7&lt;&gt;"Y"),0,AE328)</f>
        <v/>
      </c>
      <c r="Z329" s="31">
        <f>IF(Y329&lt;=0,0,IF($A329&lt;=E7,D7,F7))</f>
        <v/>
      </c>
      <c r="AA329" s="32">
        <f>IF(Y329&lt;=0,0,Y329*Z329/DayCount)</f>
        <v/>
      </c>
      <c r="AB329" s="32">
        <f>IF(Y329&lt;=0,0,MIN(Y329+AA329,IF(G7="InterestOnly",AA329,IF(G7="FixedAmount",IF($A329&lt;=E7,H7,I7),IF(OR($A329=1,$A329=E7+1),PMT(Z329/DayCount,MAX(TermMonths-$A329+1,1),-Y329),IF(AB328=0,PMT(Z329/DayCount,MAX(TermMonths-$A329+1,1),-Y329),AB328))))))</f>
        <v/>
      </c>
      <c r="AC329" s="32">
        <f>IF(OR(Y329&lt;=0,$A329&lt;&gt;J7,J7=0),0,MIN(MAX(0,K7-L7*Y329),MAX(0,Y329-(AB329-AA329))))</f>
        <v/>
      </c>
      <c r="AD329" s="32">
        <f>IF(Y329&lt;=0,0,MIN(Y329,(AB329-AA329)+AC329))</f>
        <v/>
      </c>
      <c r="AE329" s="32">
        <f>IF(Y329&lt;=0,0,MAX(0,Y329-AD329))</f>
        <v/>
      </c>
      <c r="AF329" s="32">
        <f>IF(OR($A329&gt;TermMonths,C8&lt;&gt;"Y"),0,AL328)</f>
        <v/>
      </c>
      <c r="AG329" s="31">
        <f>IF(AF329&lt;=0,0,IF($A329&lt;=E8,D8,F8))</f>
        <v/>
      </c>
      <c r="AH329" s="32">
        <f>IF(AF329&lt;=0,0,AF329*AG329/DayCount)</f>
        <v/>
      </c>
      <c r="AI329" s="32">
        <f>IF(AF329&lt;=0,0,MIN(AF329+AH329,IF(G8="InterestOnly",AH329,IF(G8="FixedAmount",IF($A329&lt;=E8,H8,I8),IF(OR($A329=1,$A329=E8+1),PMT(AG329/DayCount,MAX(TermMonths-$A329+1,1),-AF329),IF(AI328=0,PMT(AG329/DayCount,MAX(TermMonths-$A329+1,1),-AF329),AI328))))))</f>
        <v/>
      </c>
      <c r="AJ329" s="32">
        <f>IF(OR(AF329&lt;=0,$A329&lt;&gt;J8,J8=0),0,MIN(MAX(0,K8-L8*AF329),MAX(0,AF329-(AI329-AH329))))</f>
        <v/>
      </c>
      <c r="AK329" s="32">
        <f>IF(AF329&lt;=0,0,MIN(AF329,(AI329-AH329)+AJ329))</f>
        <v/>
      </c>
      <c r="AL329" s="32">
        <f>IF(AF329&lt;=0,0,MAX(0,AF329-AK329))</f>
        <v/>
      </c>
      <c r="AM329" s="32">
        <f>IF(OR($A329&gt;TermMonths,C9&lt;&gt;"Y"),0,AS328)</f>
        <v/>
      </c>
      <c r="AN329" s="31">
        <f>IF(AM329&lt;=0,0,IF($A329&lt;=E9,D9,F9))</f>
        <v/>
      </c>
      <c r="AO329" s="32">
        <f>IF(AM329&lt;=0,0,AM329*AN329/DayCount)</f>
        <v/>
      </c>
      <c r="AP329" s="32">
        <f>IF(AM329&lt;=0,0,MIN(AM329+AO329,IF(G9="InterestOnly",AO329,IF(G9="FixedAmount",IF($A329&lt;=E9,H9,I9),IF(OR($A329=1,$A329=E9+1),PMT(AN329/DayCount,MAX(TermMonths-$A329+1,1),-AM329),IF(AP328=0,PMT(AN329/DayCount,MAX(TermMonths-$A329+1,1),-AM329),AP328))))))</f>
        <v/>
      </c>
      <c r="AQ329" s="32">
        <f>IF(OR(AM329&lt;=0,$A329&lt;&gt;J9,J9=0),0,MIN(MAX(0,K9-L9*AM329),MAX(0,AM329-(AP329-AO329))))</f>
        <v/>
      </c>
      <c r="AR329" s="32">
        <f>IF(AM329&lt;=0,0,MIN(AM329,(AP329-AO329)+AQ329))</f>
        <v/>
      </c>
      <c r="AS329" s="32">
        <f>IF(AM329&lt;=0,0,MAX(0,AM329-AR329))</f>
        <v/>
      </c>
    </row>
    <row r="330">
      <c r="A330" s="33" t="n">
        <v>317</v>
      </c>
      <c r="B330" s="34">
        <f>IF(A330&gt;TermMonths,"",EDATE(StartDate,A330-1))</f>
        <v/>
      </c>
      <c r="C330" s="33">
        <f>IF(B330="","",YEAR(B330))</f>
        <v/>
      </c>
      <c r="D330" s="32">
        <f>IF(OR($A330&gt;TermMonths,C4&lt;&gt;"Y"),0,J329)</f>
        <v/>
      </c>
      <c r="E330" s="31">
        <f>IF(D330&lt;=0,0,IF($A330&lt;=E4,D4,F4))</f>
        <v/>
      </c>
      <c r="F330" s="32">
        <f>IF(D330&lt;=0,0,D330*E330/DayCount)</f>
        <v/>
      </c>
      <c r="G330" s="32">
        <f>IF(D330&lt;=0,0,MIN(D330+F330,IF(G4="InterestOnly",F330,IF(G4="FixedAmount",IF($A330&lt;=E4,H4,I4),IF(OR($A330=1,$A330=E4+1),PMT(E330/DayCount,MAX(TermMonths-$A330+1,1),-D330),IF(G329=0,PMT(E330/DayCount,MAX(TermMonths-$A330+1,1),-D330),G329))))))</f>
        <v/>
      </c>
      <c r="H330" s="32">
        <f>IF(OR(D330&lt;=0,$A330&lt;&gt;J4,J4=0),0,MIN(MAX(0,K4-L4*D330),MAX(0,D330-(G330-F330))))</f>
        <v/>
      </c>
      <c r="I330" s="32">
        <f>IF(D330&lt;=0,0,MIN(D330,(G330-F330)+H330))</f>
        <v/>
      </c>
      <c r="J330" s="32">
        <f>IF(D330&lt;=0,0,MAX(0,D330-I330))</f>
        <v/>
      </c>
      <c r="K330" s="32">
        <f>IF(OR($A330&gt;TermMonths,C5&lt;&gt;"Y"),0,Q329)</f>
        <v/>
      </c>
      <c r="L330" s="31">
        <f>IF(K330&lt;=0,0,IF($A330&lt;=E5,D5,F5))</f>
        <v/>
      </c>
      <c r="M330" s="32">
        <f>IF(K330&lt;=0,0,K330*L330/DayCount)</f>
        <v/>
      </c>
      <c r="N330" s="32">
        <f>IF(K330&lt;=0,0,MIN(K330+M330,IF(G5="InterestOnly",M330,IF(G5="FixedAmount",IF($A330&lt;=E5,H5,I5),IF(OR($A330=1,$A330=E5+1),PMT(L330/DayCount,MAX(TermMonths-$A330+1,1),-K330),IF(N329=0,PMT(L330/DayCount,MAX(TermMonths-$A330+1,1),-K330),N329))))))</f>
        <v/>
      </c>
      <c r="O330" s="32">
        <f>IF(OR(K330&lt;=0,$A330&lt;&gt;J5,J5=0),0,MIN(MAX(0,K5-L5*K330),MAX(0,K330-(N330-M330))))</f>
        <v/>
      </c>
      <c r="P330" s="32">
        <f>IF(K330&lt;=0,0,MIN(K330,(N330-M330)+O330))</f>
        <v/>
      </c>
      <c r="Q330" s="32">
        <f>IF(K330&lt;=0,0,MAX(0,K330-P330))</f>
        <v/>
      </c>
      <c r="R330" s="32">
        <f>IF(OR($A330&gt;TermMonths,C6&lt;&gt;"Y"),0,X329)</f>
        <v/>
      </c>
      <c r="S330" s="31">
        <f>IF(R330&lt;=0,0,IF($A330&lt;=E6,D6,F6))</f>
        <v/>
      </c>
      <c r="T330" s="32">
        <f>IF(R330&lt;=0,0,R330*S330/DayCount)</f>
        <v/>
      </c>
      <c r="U330" s="32">
        <f>IF(R330&lt;=0,0,MIN(R330+T330,IF(G6="InterestOnly",T330,IF(G6="FixedAmount",IF($A330&lt;=E6,H6,I6),IF(OR($A330=1,$A330=E6+1),PMT(S330/DayCount,MAX(TermMonths-$A330+1,1),-R330),IF(U329=0,PMT(S330/DayCount,MAX(TermMonths-$A330+1,1),-R330),U329))))))</f>
        <v/>
      </c>
      <c r="V330" s="32">
        <f>IF(OR(R330&lt;=0,$A330&lt;&gt;J6,J6=0),0,MIN(MAX(0,K6-L6*R330),MAX(0,R330-(U330-T330))))</f>
        <v/>
      </c>
      <c r="W330" s="32">
        <f>IF(R330&lt;=0,0,MIN(R330,(U330-T330)+V330))</f>
        <v/>
      </c>
      <c r="X330" s="32">
        <f>IF(R330&lt;=0,0,MAX(0,R330-W330))</f>
        <v/>
      </c>
      <c r="Y330" s="32">
        <f>IF(OR($A330&gt;TermMonths,C7&lt;&gt;"Y"),0,AE329)</f>
        <v/>
      </c>
      <c r="Z330" s="31">
        <f>IF(Y330&lt;=0,0,IF($A330&lt;=E7,D7,F7))</f>
        <v/>
      </c>
      <c r="AA330" s="32">
        <f>IF(Y330&lt;=0,0,Y330*Z330/DayCount)</f>
        <v/>
      </c>
      <c r="AB330" s="32">
        <f>IF(Y330&lt;=0,0,MIN(Y330+AA330,IF(G7="InterestOnly",AA330,IF(G7="FixedAmount",IF($A330&lt;=E7,H7,I7),IF(OR($A330=1,$A330=E7+1),PMT(Z330/DayCount,MAX(TermMonths-$A330+1,1),-Y330),IF(AB329=0,PMT(Z330/DayCount,MAX(TermMonths-$A330+1,1),-Y330),AB329))))))</f>
        <v/>
      </c>
      <c r="AC330" s="32">
        <f>IF(OR(Y330&lt;=0,$A330&lt;&gt;J7,J7=0),0,MIN(MAX(0,K7-L7*Y330),MAX(0,Y330-(AB330-AA330))))</f>
        <v/>
      </c>
      <c r="AD330" s="32">
        <f>IF(Y330&lt;=0,0,MIN(Y330,(AB330-AA330)+AC330))</f>
        <v/>
      </c>
      <c r="AE330" s="32">
        <f>IF(Y330&lt;=0,0,MAX(0,Y330-AD330))</f>
        <v/>
      </c>
      <c r="AF330" s="32">
        <f>IF(OR($A330&gt;TermMonths,C8&lt;&gt;"Y"),0,AL329)</f>
        <v/>
      </c>
      <c r="AG330" s="31">
        <f>IF(AF330&lt;=0,0,IF($A330&lt;=E8,D8,F8))</f>
        <v/>
      </c>
      <c r="AH330" s="32">
        <f>IF(AF330&lt;=0,0,AF330*AG330/DayCount)</f>
        <v/>
      </c>
      <c r="AI330" s="32">
        <f>IF(AF330&lt;=0,0,MIN(AF330+AH330,IF(G8="InterestOnly",AH330,IF(G8="FixedAmount",IF($A330&lt;=E8,H8,I8),IF(OR($A330=1,$A330=E8+1),PMT(AG330/DayCount,MAX(TermMonths-$A330+1,1),-AF330),IF(AI329=0,PMT(AG330/DayCount,MAX(TermMonths-$A330+1,1),-AF330),AI329))))))</f>
        <v/>
      </c>
      <c r="AJ330" s="32">
        <f>IF(OR(AF330&lt;=0,$A330&lt;&gt;J8,J8=0),0,MIN(MAX(0,K8-L8*AF330),MAX(0,AF330-(AI330-AH330))))</f>
        <v/>
      </c>
      <c r="AK330" s="32">
        <f>IF(AF330&lt;=0,0,MIN(AF330,(AI330-AH330)+AJ330))</f>
        <v/>
      </c>
      <c r="AL330" s="32">
        <f>IF(AF330&lt;=0,0,MAX(0,AF330-AK330))</f>
        <v/>
      </c>
      <c r="AM330" s="32">
        <f>IF(OR($A330&gt;TermMonths,C9&lt;&gt;"Y"),0,AS329)</f>
        <v/>
      </c>
      <c r="AN330" s="31">
        <f>IF(AM330&lt;=0,0,IF($A330&lt;=E9,D9,F9))</f>
        <v/>
      </c>
      <c r="AO330" s="32">
        <f>IF(AM330&lt;=0,0,AM330*AN330/DayCount)</f>
        <v/>
      </c>
      <c r="AP330" s="32">
        <f>IF(AM330&lt;=0,0,MIN(AM330+AO330,IF(G9="InterestOnly",AO330,IF(G9="FixedAmount",IF($A330&lt;=E9,H9,I9),IF(OR($A330=1,$A330=E9+1),PMT(AN330/DayCount,MAX(TermMonths-$A330+1,1),-AM330),IF(AP329=0,PMT(AN330/DayCount,MAX(TermMonths-$A330+1,1),-AM330),AP329))))))</f>
        <v/>
      </c>
      <c r="AQ330" s="32">
        <f>IF(OR(AM330&lt;=0,$A330&lt;&gt;J9,J9=0),0,MIN(MAX(0,K9-L9*AM330),MAX(0,AM330-(AP330-AO330))))</f>
        <v/>
      </c>
      <c r="AR330" s="32">
        <f>IF(AM330&lt;=0,0,MIN(AM330,(AP330-AO330)+AQ330))</f>
        <v/>
      </c>
      <c r="AS330" s="32">
        <f>IF(AM330&lt;=0,0,MAX(0,AM330-AR330))</f>
        <v/>
      </c>
    </row>
    <row r="331">
      <c r="A331" s="33" t="n">
        <v>318</v>
      </c>
      <c r="B331" s="34">
        <f>IF(A331&gt;TermMonths,"",EDATE(StartDate,A331-1))</f>
        <v/>
      </c>
      <c r="C331" s="33">
        <f>IF(B331="","",YEAR(B331))</f>
        <v/>
      </c>
      <c r="D331" s="32">
        <f>IF(OR($A331&gt;TermMonths,C4&lt;&gt;"Y"),0,J330)</f>
        <v/>
      </c>
      <c r="E331" s="31">
        <f>IF(D331&lt;=0,0,IF($A331&lt;=E4,D4,F4))</f>
        <v/>
      </c>
      <c r="F331" s="32">
        <f>IF(D331&lt;=0,0,D331*E331/DayCount)</f>
        <v/>
      </c>
      <c r="G331" s="32">
        <f>IF(D331&lt;=0,0,MIN(D331+F331,IF(G4="InterestOnly",F331,IF(G4="FixedAmount",IF($A331&lt;=E4,H4,I4),IF(OR($A331=1,$A331=E4+1),PMT(E331/DayCount,MAX(TermMonths-$A331+1,1),-D331),IF(G330=0,PMT(E331/DayCount,MAX(TermMonths-$A331+1,1),-D331),G330))))))</f>
        <v/>
      </c>
      <c r="H331" s="32">
        <f>IF(OR(D331&lt;=0,$A331&lt;&gt;J4,J4=0),0,MIN(MAX(0,K4-L4*D331),MAX(0,D331-(G331-F331))))</f>
        <v/>
      </c>
      <c r="I331" s="32">
        <f>IF(D331&lt;=0,0,MIN(D331,(G331-F331)+H331))</f>
        <v/>
      </c>
      <c r="J331" s="32">
        <f>IF(D331&lt;=0,0,MAX(0,D331-I331))</f>
        <v/>
      </c>
      <c r="K331" s="32">
        <f>IF(OR($A331&gt;TermMonths,C5&lt;&gt;"Y"),0,Q330)</f>
        <v/>
      </c>
      <c r="L331" s="31">
        <f>IF(K331&lt;=0,0,IF($A331&lt;=E5,D5,F5))</f>
        <v/>
      </c>
      <c r="M331" s="32">
        <f>IF(K331&lt;=0,0,K331*L331/DayCount)</f>
        <v/>
      </c>
      <c r="N331" s="32">
        <f>IF(K331&lt;=0,0,MIN(K331+M331,IF(G5="InterestOnly",M331,IF(G5="FixedAmount",IF($A331&lt;=E5,H5,I5),IF(OR($A331=1,$A331=E5+1),PMT(L331/DayCount,MAX(TermMonths-$A331+1,1),-K331),IF(N330=0,PMT(L331/DayCount,MAX(TermMonths-$A331+1,1),-K331),N330))))))</f>
        <v/>
      </c>
      <c r="O331" s="32">
        <f>IF(OR(K331&lt;=0,$A331&lt;&gt;J5,J5=0),0,MIN(MAX(0,K5-L5*K331),MAX(0,K331-(N331-M331))))</f>
        <v/>
      </c>
      <c r="P331" s="32">
        <f>IF(K331&lt;=0,0,MIN(K331,(N331-M331)+O331))</f>
        <v/>
      </c>
      <c r="Q331" s="32">
        <f>IF(K331&lt;=0,0,MAX(0,K331-P331))</f>
        <v/>
      </c>
      <c r="R331" s="32">
        <f>IF(OR($A331&gt;TermMonths,C6&lt;&gt;"Y"),0,X330)</f>
        <v/>
      </c>
      <c r="S331" s="31">
        <f>IF(R331&lt;=0,0,IF($A331&lt;=E6,D6,F6))</f>
        <v/>
      </c>
      <c r="T331" s="32">
        <f>IF(R331&lt;=0,0,R331*S331/DayCount)</f>
        <v/>
      </c>
      <c r="U331" s="32">
        <f>IF(R331&lt;=0,0,MIN(R331+T331,IF(G6="InterestOnly",T331,IF(G6="FixedAmount",IF($A331&lt;=E6,H6,I6),IF(OR($A331=1,$A331=E6+1),PMT(S331/DayCount,MAX(TermMonths-$A331+1,1),-R331),IF(U330=0,PMT(S331/DayCount,MAX(TermMonths-$A331+1,1),-R331),U330))))))</f>
        <v/>
      </c>
      <c r="V331" s="32">
        <f>IF(OR(R331&lt;=0,$A331&lt;&gt;J6,J6=0),0,MIN(MAX(0,K6-L6*R331),MAX(0,R331-(U331-T331))))</f>
        <v/>
      </c>
      <c r="W331" s="32">
        <f>IF(R331&lt;=0,0,MIN(R331,(U331-T331)+V331))</f>
        <v/>
      </c>
      <c r="X331" s="32">
        <f>IF(R331&lt;=0,0,MAX(0,R331-W331))</f>
        <v/>
      </c>
      <c r="Y331" s="32">
        <f>IF(OR($A331&gt;TermMonths,C7&lt;&gt;"Y"),0,AE330)</f>
        <v/>
      </c>
      <c r="Z331" s="31">
        <f>IF(Y331&lt;=0,0,IF($A331&lt;=E7,D7,F7))</f>
        <v/>
      </c>
      <c r="AA331" s="32">
        <f>IF(Y331&lt;=0,0,Y331*Z331/DayCount)</f>
        <v/>
      </c>
      <c r="AB331" s="32">
        <f>IF(Y331&lt;=0,0,MIN(Y331+AA331,IF(G7="InterestOnly",AA331,IF(G7="FixedAmount",IF($A331&lt;=E7,H7,I7),IF(OR($A331=1,$A331=E7+1),PMT(Z331/DayCount,MAX(TermMonths-$A331+1,1),-Y331),IF(AB330=0,PMT(Z331/DayCount,MAX(TermMonths-$A331+1,1),-Y331),AB330))))))</f>
        <v/>
      </c>
      <c r="AC331" s="32">
        <f>IF(OR(Y331&lt;=0,$A331&lt;&gt;J7,J7=0),0,MIN(MAX(0,K7-L7*Y331),MAX(0,Y331-(AB331-AA331))))</f>
        <v/>
      </c>
      <c r="AD331" s="32">
        <f>IF(Y331&lt;=0,0,MIN(Y331,(AB331-AA331)+AC331))</f>
        <v/>
      </c>
      <c r="AE331" s="32">
        <f>IF(Y331&lt;=0,0,MAX(0,Y331-AD331))</f>
        <v/>
      </c>
      <c r="AF331" s="32">
        <f>IF(OR($A331&gt;TermMonths,C8&lt;&gt;"Y"),0,AL330)</f>
        <v/>
      </c>
      <c r="AG331" s="31">
        <f>IF(AF331&lt;=0,0,IF($A331&lt;=E8,D8,F8))</f>
        <v/>
      </c>
      <c r="AH331" s="32">
        <f>IF(AF331&lt;=0,0,AF331*AG331/DayCount)</f>
        <v/>
      </c>
      <c r="AI331" s="32">
        <f>IF(AF331&lt;=0,0,MIN(AF331+AH331,IF(G8="InterestOnly",AH331,IF(G8="FixedAmount",IF($A331&lt;=E8,H8,I8),IF(OR($A331=1,$A331=E8+1),PMT(AG331/DayCount,MAX(TermMonths-$A331+1,1),-AF331),IF(AI330=0,PMT(AG331/DayCount,MAX(TermMonths-$A331+1,1),-AF331),AI330))))))</f>
        <v/>
      </c>
      <c r="AJ331" s="32">
        <f>IF(OR(AF331&lt;=0,$A331&lt;&gt;J8,J8=0),0,MIN(MAX(0,K8-L8*AF331),MAX(0,AF331-(AI331-AH331))))</f>
        <v/>
      </c>
      <c r="AK331" s="32">
        <f>IF(AF331&lt;=0,0,MIN(AF331,(AI331-AH331)+AJ331))</f>
        <v/>
      </c>
      <c r="AL331" s="32">
        <f>IF(AF331&lt;=0,0,MAX(0,AF331-AK331))</f>
        <v/>
      </c>
      <c r="AM331" s="32">
        <f>IF(OR($A331&gt;TermMonths,C9&lt;&gt;"Y"),0,AS330)</f>
        <v/>
      </c>
      <c r="AN331" s="31">
        <f>IF(AM331&lt;=0,0,IF($A331&lt;=E9,D9,F9))</f>
        <v/>
      </c>
      <c r="AO331" s="32">
        <f>IF(AM331&lt;=0,0,AM331*AN331/DayCount)</f>
        <v/>
      </c>
      <c r="AP331" s="32">
        <f>IF(AM331&lt;=0,0,MIN(AM331+AO331,IF(G9="InterestOnly",AO331,IF(G9="FixedAmount",IF($A331&lt;=E9,H9,I9),IF(OR($A331=1,$A331=E9+1),PMT(AN331/DayCount,MAX(TermMonths-$A331+1,1),-AM331),IF(AP330=0,PMT(AN331/DayCount,MAX(TermMonths-$A331+1,1),-AM331),AP330))))))</f>
        <v/>
      </c>
      <c r="AQ331" s="32">
        <f>IF(OR(AM331&lt;=0,$A331&lt;&gt;J9,J9=0),0,MIN(MAX(0,K9-L9*AM331),MAX(0,AM331-(AP331-AO331))))</f>
        <v/>
      </c>
      <c r="AR331" s="32">
        <f>IF(AM331&lt;=0,0,MIN(AM331,(AP331-AO331)+AQ331))</f>
        <v/>
      </c>
      <c r="AS331" s="32">
        <f>IF(AM331&lt;=0,0,MAX(0,AM331-AR331))</f>
        <v/>
      </c>
    </row>
    <row r="332">
      <c r="A332" s="33" t="n">
        <v>319</v>
      </c>
      <c r="B332" s="34">
        <f>IF(A332&gt;TermMonths,"",EDATE(StartDate,A332-1))</f>
        <v/>
      </c>
      <c r="C332" s="33">
        <f>IF(B332="","",YEAR(B332))</f>
        <v/>
      </c>
      <c r="D332" s="32">
        <f>IF(OR($A332&gt;TermMonths,C4&lt;&gt;"Y"),0,J331)</f>
        <v/>
      </c>
      <c r="E332" s="31">
        <f>IF(D332&lt;=0,0,IF($A332&lt;=E4,D4,F4))</f>
        <v/>
      </c>
      <c r="F332" s="32">
        <f>IF(D332&lt;=0,0,D332*E332/DayCount)</f>
        <v/>
      </c>
      <c r="G332" s="32">
        <f>IF(D332&lt;=0,0,MIN(D332+F332,IF(G4="InterestOnly",F332,IF(G4="FixedAmount",IF($A332&lt;=E4,H4,I4),IF(OR($A332=1,$A332=E4+1),PMT(E332/DayCount,MAX(TermMonths-$A332+1,1),-D332),IF(G331=0,PMT(E332/DayCount,MAX(TermMonths-$A332+1,1),-D332),G331))))))</f>
        <v/>
      </c>
      <c r="H332" s="32">
        <f>IF(OR(D332&lt;=0,$A332&lt;&gt;J4,J4=0),0,MIN(MAX(0,K4-L4*D332),MAX(0,D332-(G332-F332))))</f>
        <v/>
      </c>
      <c r="I332" s="32">
        <f>IF(D332&lt;=0,0,MIN(D332,(G332-F332)+H332))</f>
        <v/>
      </c>
      <c r="J332" s="32">
        <f>IF(D332&lt;=0,0,MAX(0,D332-I332))</f>
        <v/>
      </c>
      <c r="K332" s="32">
        <f>IF(OR($A332&gt;TermMonths,C5&lt;&gt;"Y"),0,Q331)</f>
        <v/>
      </c>
      <c r="L332" s="31">
        <f>IF(K332&lt;=0,0,IF($A332&lt;=E5,D5,F5))</f>
        <v/>
      </c>
      <c r="M332" s="32">
        <f>IF(K332&lt;=0,0,K332*L332/DayCount)</f>
        <v/>
      </c>
      <c r="N332" s="32">
        <f>IF(K332&lt;=0,0,MIN(K332+M332,IF(G5="InterestOnly",M332,IF(G5="FixedAmount",IF($A332&lt;=E5,H5,I5),IF(OR($A332=1,$A332=E5+1),PMT(L332/DayCount,MAX(TermMonths-$A332+1,1),-K332),IF(N331=0,PMT(L332/DayCount,MAX(TermMonths-$A332+1,1),-K332),N331))))))</f>
        <v/>
      </c>
      <c r="O332" s="32">
        <f>IF(OR(K332&lt;=0,$A332&lt;&gt;J5,J5=0),0,MIN(MAX(0,K5-L5*K332),MAX(0,K332-(N332-M332))))</f>
        <v/>
      </c>
      <c r="P332" s="32">
        <f>IF(K332&lt;=0,0,MIN(K332,(N332-M332)+O332))</f>
        <v/>
      </c>
      <c r="Q332" s="32">
        <f>IF(K332&lt;=0,0,MAX(0,K332-P332))</f>
        <v/>
      </c>
      <c r="R332" s="32">
        <f>IF(OR($A332&gt;TermMonths,C6&lt;&gt;"Y"),0,X331)</f>
        <v/>
      </c>
      <c r="S332" s="31">
        <f>IF(R332&lt;=0,0,IF($A332&lt;=E6,D6,F6))</f>
        <v/>
      </c>
      <c r="T332" s="32">
        <f>IF(R332&lt;=0,0,R332*S332/DayCount)</f>
        <v/>
      </c>
      <c r="U332" s="32">
        <f>IF(R332&lt;=0,0,MIN(R332+T332,IF(G6="InterestOnly",T332,IF(G6="FixedAmount",IF($A332&lt;=E6,H6,I6),IF(OR($A332=1,$A332=E6+1),PMT(S332/DayCount,MAX(TermMonths-$A332+1,1),-R332),IF(U331=0,PMT(S332/DayCount,MAX(TermMonths-$A332+1,1),-R332),U331))))))</f>
        <v/>
      </c>
      <c r="V332" s="32">
        <f>IF(OR(R332&lt;=0,$A332&lt;&gt;J6,J6=0),0,MIN(MAX(0,K6-L6*R332),MAX(0,R332-(U332-T332))))</f>
        <v/>
      </c>
      <c r="W332" s="32">
        <f>IF(R332&lt;=0,0,MIN(R332,(U332-T332)+V332))</f>
        <v/>
      </c>
      <c r="X332" s="32">
        <f>IF(R332&lt;=0,0,MAX(0,R332-W332))</f>
        <v/>
      </c>
      <c r="Y332" s="32">
        <f>IF(OR($A332&gt;TermMonths,C7&lt;&gt;"Y"),0,AE331)</f>
        <v/>
      </c>
      <c r="Z332" s="31">
        <f>IF(Y332&lt;=0,0,IF($A332&lt;=E7,D7,F7))</f>
        <v/>
      </c>
      <c r="AA332" s="32">
        <f>IF(Y332&lt;=0,0,Y332*Z332/DayCount)</f>
        <v/>
      </c>
      <c r="AB332" s="32">
        <f>IF(Y332&lt;=0,0,MIN(Y332+AA332,IF(G7="InterestOnly",AA332,IF(G7="FixedAmount",IF($A332&lt;=E7,H7,I7),IF(OR($A332=1,$A332=E7+1),PMT(Z332/DayCount,MAX(TermMonths-$A332+1,1),-Y332),IF(AB331=0,PMT(Z332/DayCount,MAX(TermMonths-$A332+1,1),-Y332),AB331))))))</f>
        <v/>
      </c>
      <c r="AC332" s="32">
        <f>IF(OR(Y332&lt;=0,$A332&lt;&gt;J7,J7=0),0,MIN(MAX(0,K7-L7*Y332),MAX(0,Y332-(AB332-AA332))))</f>
        <v/>
      </c>
      <c r="AD332" s="32">
        <f>IF(Y332&lt;=0,0,MIN(Y332,(AB332-AA332)+AC332))</f>
        <v/>
      </c>
      <c r="AE332" s="32">
        <f>IF(Y332&lt;=0,0,MAX(0,Y332-AD332))</f>
        <v/>
      </c>
      <c r="AF332" s="32">
        <f>IF(OR($A332&gt;TermMonths,C8&lt;&gt;"Y"),0,AL331)</f>
        <v/>
      </c>
      <c r="AG332" s="31">
        <f>IF(AF332&lt;=0,0,IF($A332&lt;=E8,D8,F8))</f>
        <v/>
      </c>
      <c r="AH332" s="32">
        <f>IF(AF332&lt;=0,0,AF332*AG332/DayCount)</f>
        <v/>
      </c>
      <c r="AI332" s="32">
        <f>IF(AF332&lt;=0,0,MIN(AF332+AH332,IF(G8="InterestOnly",AH332,IF(G8="FixedAmount",IF($A332&lt;=E8,H8,I8),IF(OR($A332=1,$A332=E8+1),PMT(AG332/DayCount,MAX(TermMonths-$A332+1,1),-AF332),IF(AI331=0,PMT(AG332/DayCount,MAX(TermMonths-$A332+1,1),-AF332),AI331))))))</f>
        <v/>
      </c>
      <c r="AJ332" s="32">
        <f>IF(OR(AF332&lt;=0,$A332&lt;&gt;J8,J8=0),0,MIN(MAX(0,K8-L8*AF332),MAX(0,AF332-(AI332-AH332))))</f>
        <v/>
      </c>
      <c r="AK332" s="32">
        <f>IF(AF332&lt;=0,0,MIN(AF332,(AI332-AH332)+AJ332))</f>
        <v/>
      </c>
      <c r="AL332" s="32">
        <f>IF(AF332&lt;=0,0,MAX(0,AF332-AK332))</f>
        <v/>
      </c>
      <c r="AM332" s="32">
        <f>IF(OR($A332&gt;TermMonths,C9&lt;&gt;"Y"),0,AS331)</f>
        <v/>
      </c>
      <c r="AN332" s="31">
        <f>IF(AM332&lt;=0,0,IF($A332&lt;=E9,D9,F9))</f>
        <v/>
      </c>
      <c r="AO332" s="32">
        <f>IF(AM332&lt;=0,0,AM332*AN332/DayCount)</f>
        <v/>
      </c>
      <c r="AP332" s="32">
        <f>IF(AM332&lt;=0,0,MIN(AM332+AO332,IF(G9="InterestOnly",AO332,IF(G9="FixedAmount",IF($A332&lt;=E9,H9,I9),IF(OR($A332=1,$A332=E9+1),PMT(AN332/DayCount,MAX(TermMonths-$A332+1,1),-AM332),IF(AP331=0,PMT(AN332/DayCount,MAX(TermMonths-$A332+1,1),-AM332),AP331))))))</f>
        <v/>
      </c>
      <c r="AQ332" s="32">
        <f>IF(OR(AM332&lt;=0,$A332&lt;&gt;J9,J9=0),0,MIN(MAX(0,K9-L9*AM332),MAX(0,AM332-(AP332-AO332))))</f>
        <v/>
      </c>
      <c r="AR332" s="32">
        <f>IF(AM332&lt;=0,0,MIN(AM332,(AP332-AO332)+AQ332))</f>
        <v/>
      </c>
      <c r="AS332" s="32">
        <f>IF(AM332&lt;=0,0,MAX(0,AM332-AR332))</f>
        <v/>
      </c>
    </row>
    <row r="333">
      <c r="A333" s="33" t="n">
        <v>320</v>
      </c>
      <c r="B333" s="34">
        <f>IF(A333&gt;TermMonths,"",EDATE(StartDate,A333-1))</f>
        <v/>
      </c>
      <c r="C333" s="33">
        <f>IF(B333="","",YEAR(B333))</f>
        <v/>
      </c>
      <c r="D333" s="32">
        <f>IF(OR($A333&gt;TermMonths,C4&lt;&gt;"Y"),0,J332)</f>
        <v/>
      </c>
      <c r="E333" s="31">
        <f>IF(D333&lt;=0,0,IF($A333&lt;=E4,D4,F4))</f>
        <v/>
      </c>
      <c r="F333" s="32">
        <f>IF(D333&lt;=0,0,D333*E333/DayCount)</f>
        <v/>
      </c>
      <c r="G333" s="32">
        <f>IF(D333&lt;=0,0,MIN(D333+F333,IF(G4="InterestOnly",F333,IF(G4="FixedAmount",IF($A333&lt;=E4,H4,I4),IF(OR($A333=1,$A333=E4+1),PMT(E333/DayCount,MAX(TermMonths-$A333+1,1),-D333),IF(G332=0,PMT(E333/DayCount,MAX(TermMonths-$A333+1,1),-D333),G332))))))</f>
        <v/>
      </c>
      <c r="H333" s="32">
        <f>IF(OR(D333&lt;=0,$A333&lt;&gt;J4,J4=0),0,MIN(MAX(0,K4-L4*D333),MAX(0,D333-(G333-F333))))</f>
        <v/>
      </c>
      <c r="I333" s="32">
        <f>IF(D333&lt;=0,0,MIN(D333,(G333-F333)+H333))</f>
        <v/>
      </c>
      <c r="J333" s="32">
        <f>IF(D333&lt;=0,0,MAX(0,D333-I333))</f>
        <v/>
      </c>
      <c r="K333" s="32">
        <f>IF(OR($A333&gt;TermMonths,C5&lt;&gt;"Y"),0,Q332)</f>
        <v/>
      </c>
      <c r="L333" s="31">
        <f>IF(K333&lt;=0,0,IF($A333&lt;=E5,D5,F5))</f>
        <v/>
      </c>
      <c r="M333" s="32">
        <f>IF(K333&lt;=0,0,K333*L333/DayCount)</f>
        <v/>
      </c>
      <c r="N333" s="32">
        <f>IF(K333&lt;=0,0,MIN(K333+M333,IF(G5="InterestOnly",M333,IF(G5="FixedAmount",IF($A333&lt;=E5,H5,I5),IF(OR($A333=1,$A333=E5+1),PMT(L333/DayCount,MAX(TermMonths-$A333+1,1),-K333),IF(N332=0,PMT(L333/DayCount,MAX(TermMonths-$A333+1,1),-K333),N332))))))</f>
        <v/>
      </c>
      <c r="O333" s="32">
        <f>IF(OR(K333&lt;=0,$A333&lt;&gt;J5,J5=0),0,MIN(MAX(0,K5-L5*K333),MAX(0,K333-(N333-M333))))</f>
        <v/>
      </c>
      <c r="P333" s="32">
        <f>IF(K333&lt;=0,0,MIN(K333,(N333-M333)+O333))</f>
        <v/>
      </c>
      <c r="Q333" s="32">
        <f>IF(K333&lt;=0,0,MAX(0,K333-P333))</f>
        <v/>
      </c>
      <c r="R333" s="32">
        <f>IF(OR($A333&gt;TermMonths,C6&lt;&gt;"Y"),0,X332)</f>
        <v/>
      </c>
      <c r="S333" s="31">
        <f>IF(R333&lt;=0,0,IF($A333&lt;=E6,D6,F6))</f>
        <v/>
      </c>
      <c r="T333" s="32">
        <f>IF(R333&lt;=0,0,R333*S333/DayCount)</f>
        <v/>
      </c>
      <c r="U333" s="32">
        <f>IF(R333&lt;=0,0,MIN(R333+T333,IF(G6="InterestOnly",T333,IF(G6="FixedAmount",IF($A333&lt;=E6,H6,I6),IF(OR($A333=1,$A333=E6+1),PMT(S333/DayCount,MAX(TermMonths-$A333+1,1),-R333),IF(U332=0,PMT(S333/DayCount,MAX(TermMonths-$A333+1,1),-R333),U332))))))</f>
        <v/>
      </c>
      <c r="V333" s="32">
        <f>IF(OR(R333&lt;=0,$A333&lt;&gt;J6,J6=0),0,MIN(MAX(0,K6-L6*R333),MAX(0,R333-(U333-T333))))</f>
        <v/>
      </c>
      <c r="W333" s="32">
        <f>IF(R333&lt;=0,0,MIN(R333,(U333-T333)+V333))</f>
        <v/>
      </c>
      <c r="X333" s="32">
        <f>IF(R333&lt;=0,0,MAX(0,R333-W333))</f>
        <v/>
      </c>
      <c r="Y333" s="32">
        <f>IF(OR($A333&gt;TermMonths,C7&lt;&gt;"Y"),0,AE332)</f>
        <v/>
      </c>
      <c r="Z333" s="31">
        <f>IF(Y333&lt;=0,0,IF($A333&lt;=E7,D7,F7))</f>
        <v/>
      </c>
      <c r="AA333" s="32">
        <f>IF(Y333&lt;=0,0,Y333*Z333/DayCount)</f>
        <v/>
      </c>
      <c r="AB333" s="32">
        <f>IF(Y333&lt;=0,0,MIN(Y333+AA333,IF(G7="InterestOnly",AA333,IF(G7="FixedAmount",IF($A333&lt;=E7,H7,I7),IF(OR($A333=1,$A333=E7+1),PMT(Z333/DayCount,MAX(TermMonths-$A333+1,1),-Y333),IF(AB332=0,PMT(Z333/DayCount,MAX(TermMonths-$A333+1,1),-Y333),AB332))))))</f>
        <v/>
      </c>
      <c r="AC333" s="32">
        <f>IF(OR(Y333&lt;=0,$A333&lt;&gt;J7,J7=0),0,MIN(MAX(0,K7-L7*Y333),MAX(0,Y333-(AB333-AA333))))</f>
        <v/>
      </c>
      <c r="AD333" s="32">
        <f>IF(Y333&lt;=0,0,MIN(Y333,(AB333-AA333)+AC333))</f>
        <v/>
      </c>
      <c r="AE333" s="32">
        <f>IF(Y333&lt;=0,0,MAX(0,Y333-AD333))</f>
        <v/>
      </c>
      <c r="AF333" s="32">
        <f>IF(OR($A333&gt;TermMonths,C8&lt;&gt;"Y"),0,AL332)</f>
        <v/>
      </c>
      <c r="AG333" s="31">
        <f>IF(AF333&lt;=0,0,IF($A333&lt;=E8,D8,F8))</f>
        <v/>
      </c>
      <c r="AH333" s="32">
        <f>IF(AF333&lt;=0,0,AF333*AG333/DayCount)</f>
        <v/>
      </c>
      <c r="AI333" s="32">
        <f>IF(AF333&lt;=0,0,MIN(AF333+AH333,IF(G8="InterestOnly",AH333,IF(G8="FixedAmount",IF($A333&lt;=E8,H8,I8),IF(OR($A333=1,$A333=E8+1),PMT(AG333/DayCount,MAX(TermMonths-$A333+1,1),-AF333),IF(AI332=0,PMT(AG333/DayCount,MAX(TermMonths-$A333+1,1),-AF333),AI332))))))</f>
        <v/>
      </c>
      <c r="AJ333" s="32">
        <f>IF(OR(AF333&lt;=0,$A333&lt;&gt;J8,J8=0),0,MIN(MAX(0,K8-L8*AF333),MAX(0,AF333-(AI333-AH333))))</f>
        <v/>
      </c>
      <c r="AK333" s="32">
        <f>IF(AF333&lt;=0,0,MIN(AF333,(AI333-AH333)+AJ333))</f>
        <v/>
      </c>
      <c r="AL333" s="32">
        <f>IF(AF333&lt;=0,0,MAX(0,AF333-AK333))</f>
        <v/>
      </c>
      <c r="AM333" s="32">
        <f>IF(OR($A333&gt;TermMonths,C9&lt;&gt;"Y"),0,AS332)</f>
        <v/>
      </c>
      <c r="AN333" s="31">
        <f>IF(AM333&lt;=0,0,IF($A333&lt;=E9,D9,F9))</f>
        <v/>
      </c>
      <c r="AO333" s="32">
        <f>IF(AM333&lt;=0,0,AM333*AN333/DayCount)</f>
        <v/>
      </c>
      <c r="AP333" s="32">
        <f>IF(AM333&lt;=0,0,MIN(AM333+AO333,IF(G9="InterestOnly",AO333,IF(G9="FixedAmount",IF($A333&lt;=E9,H9,I9),IF(OR($A333=1,$A333=E9+1),PMT(AN333/DayCount,MAX(TermMonths-$A333+1,1),-AM333),IF(AP332=0,PMT(AN333/DayCount,MAX(TermMonths-$A333+1,1),-AM333),AP332))))))</f>
        <v/>
      </c>
      <c r="AQ333" s="32">
        <f>IF(OR(AM333&lt;=0,$A333&lt;&gt;J9,J9=0),0,MIN(MAX(0,K9-L9*AM333),MAX(0,AM333-(AP333-AO333))))</f>
        <v/>
      </c>
      <c r="AR333" s="32">
        <f>IF(AM333&lt;=0,0,MIN(AM333,(AP333-AO333)+AQ333))</f>
        <v/>
      </c>
      <c r="AS333" s="32">
        <f>IF(AM333&lt;=0,0,MAX(0,AM333-AR333))</f>
        <v/>
      </c>
    </row>
    <row r="334">
      <c r="A334" s="33" t="n">
        <v>321</v>
      </c>
      <c r="B334" s="34">
        <f>IF(A334&gt;TermMonths,"",EDATE(StartDate,A334-1))</f>
        <v/>
      </c>
      <c r="C334" s="33">
        <f>IF(B334="","",YEAR(B334))</f>
        <v/>
      </c>
      <c r="D334" s="32">
        <f>IF(OR($A334&gt;TermMonths,C4&lt;&gt;"Y"),0,J333)</f>
        <v/>
      </c>
      <c r="E334" s="31">
        <f>IF(D334&lt;=0,0,IF($A334&lt;=E4,D4,F4))</f>
        <v/>
      </c>
      <c r="F334" s="32">
        <f>IF(D334&lt;=0,0,D334*E334/DayCount)</f>
        <v/>
      </c>
      <c r="G334" s="32">
        <f>IF(D334&lt;=0,0,MIN(D334+F334,IF(G4="InterestOnly",F334,IF(G4="FixedAmount",IF($A334&lt;=E4,H4,I4),IF(OR($A334=1,$A334=E4+1),PMT(E334/DayCount,MAX(TermMonths-$A334+1,1),-D334),IF(G333=0,PMT(E334/DayCount,MAX(TermMonths-$A334+1,1),-D334),G333))))))</f>
        <v/>
      </c>
      <c r="H334" s="32">
        <f>IF(OR(D334&lt;=0,$A334&lt;&gt;J4,J4=0),0,MIN(MAX(0,K4-L4*D334),MAX(0,D334-(G334-F334))))</f>
        <v/>
      </c>
      <c r="I334" s="32">
        <f>IF(D334&lt;=0,0,MIN(D334,(G334-F334)+H334))</f>
        <v/>
      </c>
      <c r="J334" s="32">
        <f>IF(D334&lt;=0,0,MAX(0,D334-I334))</f>
        <v/>
      </c>
      <c r="K334" s="32">
        <f>IF(OR($A334&gt;TermMonths,C5&lt;&gt;"Y"),0,Q333)</f>
        <v/>
      </c>
      <c r="L334" s="31">
        <f>IF(K334&lt;=0,0,IF($A334&lt;=E5,D5,F5))</f>
        <v/>
      </c>
      <c r="M334" s="32">
        <f>IF(K334&lt;=0,0,K334*L334/DayCount)</f>
        <v/>
      </c>
      <c r="N334" s="32">
        <f>IF(K334&lt;=0,0,MIN(K334+M334,IF(G5="InterestOnly",M334,IF(G5="FixedAmount",IF($A334&lt;=E5,H5,I5),IF(OR($A334=1,$A334=E5+1),PMT(L334/DayCount,MAX(TermMonths-$A334+1,1),-K334),IF(N333=0,PMT(L334/DayCount,MAX(TermMonths-$A334+1,1),-K334),N333))))))</f>
        <v/>
      </c>
      <c r="O334" s="32">
        <f>IF(OR(K334&lt;=0,$A334&lt;&gt;J5,J5=0),0,MIN(MAX(0,K5-L5*K334),MAX(0,K334-(N334-M334))))</f>
        <v/>
      </c>
      <c r="P334" s="32">
        <f>IF(K334&lt;=0,0,MIN(K334,(N334-M334)+O334))</f>
        <v/>
      </c>
      <c r="Q334" s="32">
        <f>IF(K334&lt;=0,0,MAX(0,K334-P334))</f>
        <v/>
      </c>
      <c r="R334" s="32">
        <f>IF(OR($A334&gt;TermMonths,C6&lt;&gt;"Y"),0,X333)</f>
        <v/>
      </c>
      <c r="S334" s="31">
        <f>IF(R334&lt;=0,0,IF($A334&lt;=E6,D6,F6))</f>
        <v/>
      </c>
      <c r="T334" s="32">
        <f>IF(R334&lt;=0,0,R334*S334/DayCount)</f>
        <v/>
      </c>
      <c r="U334" s="32">
        <f>IF(R334&lt;=0,0,MIN(R334+T334,IF(G6="InterestOnly",T334,IF(G6="FixedAmount",IF($A334&lt;=E6,H6,I6),IF(OR($A334=1,$A334=E6+1),PMT(S334/DayCount,MAX(TermMonths-$A334+1,1),-R334),IF(U333=0,PMT(S334/DayCount,MAX(TermMonths-$A334+1,1),-R334),U333))))))</f>
        <v/>
      </c>
      <c r="V334" s="32">
        <f>IF(OR(R334&lt;=0,$A334&lt;&gt;J6,J6=0),0,MIN(MAX(0,K6-L6*R334),MAX(0,R334-(U334-T334))))</f>
        <v/>
      </c>
      <c r="W334" s="32">
        <f>IF(R334&lt;=0,0,MIN(R334,(U334-T334)+V334))</f>
        <v/>
      </c>
      <c r="X334" s="32">
        <f>IF(R334&lt;=0,0,MAX(0,R334-W334))</f>
        <v/>
      </c>
      <c r="Y334" s="32">
        <f>IF(OR($A334&gt;TermMonths,C7&lt;&gt;"Y"),0,AE333)</f>
        <v/>
      </c>
      <c r="Z334" s="31">
        <f>IF(Y334&lt;=0,0,IF($A334&lt;=E7,D7,F7))</f>
        <v/>
      </c>
      <c r="AA334" s="32">
        <f>IF(Y334&lt;=0,0,Y334*Z334/DayCount)</f>
        <v/>
      </c>
      <c r="AB334" s="32">
        <f>IF(Y334&lt;=0,0,MIN(Y334+AA334,IF(G7="InterestOnly",AA334,IF(G7="FixedAmount",IF($A334&lt;=E7,H7,I7),IF(OR($A334=1,$A334=E7+1),PMT(Z334/DayCount,MAX(TermMonths-$A334+1,1),-Y334),IF(AB333=0,PMT(Z334/DayCount,MAX(TermMonths-$A334+1,1),-Y334),AB333))))))</f>
        <v/>
      </c>
      <c r="AC334" s="32">
        <f>IF(OR(Y334&lt;=0,$A334&lt;&gt;J7,J7=0),0,MIN(MAX(0,K7-L7*Y334),MAX(0,Y334-(AB334-AA334))))</f>
        <v/>
      </c>
      <c r="AD334" s="32">
        <f>IF(Y334&lt;=0,0,MIN(Y334,(AB334-AA334)+AC334))</f>
        <v/>
      </c>
      <c r="AE334" s="32">
        <f>IF(Y334&lt;=0,0,MAX(0,Y334-AD334))</f>
        <v/>
      </c>
      <c r="AF334" s="32">
        <f>IF(OR($A334&gt;TermMonths,C8&lt;&gt;"Y"),0,AL333)</f>
        <v/>
      </c>
      <c r="AG334" s="31">
        <f>IF(AF334&lt;=0,0,IF($A334&lt;=E8,D8,F8))</f>
        <v/>
      </c>
      <c r="AH334" s="32">
        <f>IF(AF334&lt;=0,0,AF334*AG334/DayCount)</f>
        <v/>
      </c>
      <c r="AI334" s="32">
        <f>IF(AF334&lt;=0,0,MIN(AF334+AH334,IF(G8="InterestOnly",AH334,IF(G8="FixedAmount",IF($A334&lt;=E8,H8,I8),IF(OR($A334=1,$A334=E8+1),PMT(AG334/DayCount,MAX(TermMonths-$A334+1,1),-AF334),IF(AI333=0,PMT(AG334/DayCount,MAX(TermMonths-$A334+1,1),-AF334),AI333))))))</f>
        <v/>
      </c>
      <c r="AJ334" s="32">
        <f>IF(OR(AF334&lt;=0,$A334&lt;&gt;J8,J8=0),0,MIN(MAX(0,K8-L8*AF334),MAX(0,AF334-(AI334-AH334))))</f>
        <v/>
      </c>
      <c r="AK334" s="32">
        <f>IF(AF334&lt;=0,0,MIN(AF334,(AI334-AH334)+AJ334))</f>
        <v/>
      </c>
      <c r="AL334" s="32">
        <f>IF(AF334&lt;=0,0,MAX(0,AF334-AK334))</f>
        <v/>
      </c>
      <c r="AM334" s="32">
        <f>IF(OR($A334&gt;TermMonths,C9&lt;&gt;"Y"),0,AS333)</f>
        <v/>
      </c>
      <c r="AN334" s="31">
        <f>IF(AM334&lt;=0,0,IF($A334&lt;=E9,D9,F9))</f>
        <v/>
      </c>
      <c r="AO334" s="32">
        <f>IF(AM334&lt;=0,0,AM334*AN334/DayCount)</f>
        <v/>
      </c>
      <c r="AP334" s="32">
        <f>IF(AM334&lt;=0,0,MIN(AM334+AO334,IF(G9="InterestOnly",AO334,IF(G9="FixedAmount",IF($A334&lt;=E9,H9,I9),IF(OR($A334=1,$A334=E9+1),PMT(AN334/DayCount,MAX(TermMonths-$A334+1,1),-AM334),IF(AP333=0,PMT(AN334/DayCount,MAX(TermMonths-$A334+1,1),-AM334),AP333))))))</f>
        <v/>
      </c>
      <c r="AQ334" s="32">
        <f>IF(OR(AM334&lt;=0,$A334&lt;&gt;J9,J9=0),0,MIN(MAX(0,K9-L9*AM334),MAX(0,AM334-(AP334-AO334))))</f>
        <v/>
      </c>
      <c r="AR334" s="32">
        <f>IF(AM334&lt;=0,0,MIN(AM334,(AP334-AO334)+AQ334))</f>
        <v/>
      </c>
      <c r="AS334" s="32">
        <f>IF(AM334&lt;=0,0,MAX(0,AM334-AR334))</f>
        <v/>
      </c>
    </row>
    <row r="335">
      <c r="A335" s="33" t="n">
        <v>322</v>
      </c>
      <c r="B335" s="34">
        <f>IF(A335&gt;TermMonths,"",EDATE(StartDate,A335-1))</f>
        <v/>
      </c>
      <c r="C335" s="33">
        <f>IF(B335="","",YEAR(B335))</f>
        <v/>
      </c>
      <c r="D335" s="32">
        <f>IF(OR($A335&gt;TermMonths,C4&lt;&gt;"Y"),0,J334)</f>
        <v/>
      </c>
      <c r="E335" s="31">
        <f>IF(D335&lt;=0,0,IF($A335&lt;=E4,D4,F4))</f>
        <v/>
      </c>
      <c r="F335" s="32">
        <f>IF(D335&lt;=0,0,D335*E335/DayCount)</f>
        <v/>
      </c>
      <c r="G335" s="32">
        <f>IF(D335&lt;=0,0,MIN(D335+F335,IF(G4="InterestOnly",F335,IF(G4="FixedAmount",IF($A335&lt;=E4,H4,I4),IF(OR($A335=1,$A335=E4+1),PMT(E335/DayCount,MAX(TermMonths-$A335+1,1),-D335),IF(G334=0,PMT(E335/DayCount,MAX(TermMonths-$A335+1,1),-D335),G334))))))</f>
        <v/>
      </c>
      <c r="H335" s="32">
        <f>IF(OR(D335&lt;=0,$A335&lt;&gt;J4,J4=0),0,MIN(MAX(0,K4-L4*D335),MAX(0,D335-(G335-F335))))</f>
        <v/>
      </c>
      <c r="I335" s="32">
        <f>IF(D335&lt;=0,0,MIN(D335,(G335-F335)+H335))</f>
        <v/>
      </c>
      <c r="J335" s="32">
        <f>IF(D335&lt;=0,0,MAX(0,D335-I335))</f>
        <v/>
      </c>
      <c r="K335" s="32">
        <f>IF(OR($A335&gt;TermMonths,C5&lt;&gt;"Y"),0,Q334)</f>
        <v/>
      </c>
      <c r="L335" s="31">
        <f>IF(K335&lt;=0,0,IF($A335&lt;=E5,D5,F5))</f>
        <v/>
      </c>
      <c r="M335" s="32">
        <f>IF(K335&lt;=0,0,K335*L335/DayCount)</f>
        <v/>
      </c>
      <c r="N335" s="32">
        <f>IF(K335&lt;=0,0,MIN(K335+M335,IF(G5="InterestOnly",M335,IF(G5="FixedAmount",IF($A335&lt;=E5,H5,I5),IF(OR($A335=1,$A335=E5+1),PMT(L335/DayCount,MAX(TermMonths-$A335+1,1),-K335),IF(N334=0,PMT(L335/DayCount,MAX(TermMonths-$A335+1,1),-K335),N334))))))</f>
        <v/>
      </c>
      <c r="O335" s="32">
        <f>IF(OR(K335&lt;=0,$A335&lt;&gt;J5,J5=0),0,MIN(MAX(0,K5-L5*K335),MAX(0,K335-(N335-M335))))</f>
        <v/>
      </c>
      <c r="P335" s="32">
        <f>IF(K335&lt;=0,0,MIN(K335,(N335-M335)+O335))</f>
        <v/>
      </c>
      <c r="Q335" s="32">
        <f>IF(K335&lt;=0,0,MAX(0,K335-P335))</f>
        <v/>
      </c>
      <c r="R335" s="32">
        <f>IF(OR($A335&gt;TermMonths,C6&lt;&gt;"Y"),0,X334)</f>
        <v/>
      </c>
      <c r="S335" s="31">
        <f>IF(R335&lt;=0,0,IF($A335&lt;=E6,D6,F6))</f>
        <v/>
      </c>
      <c r="T335" s="32">
        <f>IF(R335&lt;=0,0,R335*S335/DayCount)</f>
        <v/>
      </c>
      <c r="U335" s="32">
        <f>IF(R335&lt;=0,0,MIN(R335+T335,IF(G6="InterestOnly",T335,IF(G6="FixedAmount",IF($A335&lt;=E6,H6,I6),IF(OR($A335=1,$A335=E6+1),PMT(S335/DayCount,MAX(TermMonths-$A335+1,1),-R335),IF(U334=0,PMT(S335/DayCount,MAX(TermMonths-$A335+1,1),-R335),U334))))))</f>
        <v/>
      </c>
      <c r="V335" s="32">
        <f>IF(OR(R335&lt;=0,$A335&lt;&gt;J6,J6=0),0,MIN(MAX(0,K6-L6*R335),MAX(0,R335-(U335-T335))))</f>
        <v/>
      </c>
      <c r="W335" s="32">
        <f>IF(R335&lt;=0,0,MIN(R335,(U335-T335)+V335))</f>
        <v/>
      </c>
      <c r="X335" s="32">
        <f>IF(R335&lt;=0,0,MAX(0,R335-W335))</f>
        <v/>
      </c>
      <c r="Y335" s="32">
        <f>IF(OR($A335&gt;TermMonths,C7&lt;&gt;"Y"),0,AE334)</f>
        <v/>
      </c>
      <c r="Z335" s="31">
        <f>IF(Y335&lt;=0,0,IF($A335&lt;=E7,D7,F7))</f>
        <v/>
      </c>
      <c r="AA335" s="32">
        <f>IF(Y335&lt;=0,0,Y335*Z335/DayCount)</f>
        <v/>
      </c>
      <c r="AB335" s="32">
        <f>IF(Y335&lt;=0,0,MIN(Y335+AA335,IF(G7="InterestOnly",AA335,IF(G7="FixedAmount",IF($A335&lt;=E7,H7,I7),IF(OR($A335=1,$A335=E7+1),PMT(Z335/DayCount,MAX(TermMonths-$A335+1,1),-Y335),IF(AB334=0,PMT(Z335/DayCount,MAX(TermMonths-$A335+1,1),-Y335),AB334))))))</f>
        <v/>
      </c>
      <c r="AC335" s="32">
        <f>IF(OR(Y335&lt;=0,$A335&lt;&gt;J7,J7=0),0,MIN(MAX(0,K7-L7*Y335),MAX(0,Y335-(AB335-AA335))))</f>
        <v/>
      </c>
      <c r="AD335" s="32">
        <f>IF(Y335&lt;=0,0,MIN(Y335,(AB335-AA335)+AC335))</f>
        <v/>
      </c>
      <c r="AE335" s="32">
        <f>IF(Y335&lt;=0,0,MAX(0,Y335-AD335))</f>
        <v/>
      </c>
      <c r="AF335" s="32">
        <f>IF(OR($A335&gt;TermMonths,C8&lt;&gt;"Y"),0,AL334)</f>
        <v/>
      </c>
      <c r="AG335" s="31">
        <f>IF(AF335&lt;=0,0,IF($A335&lt;=E8,D8,F8))</f>
        <v/>
      </c>
      <c r="AH335" s="32">
        <f>IF(AF335&lt;=0,0,AF335*AG335/DayCount)</f>
        <v/>
      </c>
      <c r="AI335" s="32">
        <f>IF(AF335&lt;=0,0,MIN(AF335+AH335,IF(G8="InterestOnly",AH335,IF(G8="FixedAmount",IF($A335&lt;=E8,H8,I8),IF(OR($A335=1,$A335=E8+1),PMT(AG335/DayCount,MAX(TermMonths-$A335+1,1),-AF335),IF(AI334=0,PMT(AG335/DayCount,MAX(TermMonths-$A335+1,1),-AF335),AI334))))))</f>
        <v/>
      </c>
      <c r="AJ335" s="32">
        <f>IF(OR(AF335&lt;=0,$A335&lt;&gt;J8,J8=0),0,MIN(MAX(0,K8-L8*AF335),MAX(0,AF335-(AI335-AH335))))</f>
        <v/>
      </c>
      <c r="AK335" s="32">
        <f>IF(AF335&lt;=0,0,MIN(AF335,(AI335-AH335)+AJ335))</f>
        <v/>
      </c>
      <c r="AL335" s="32">
        <f>IF(AF335&lt;=0,0,MAX(0,AF335-AK335))</f>
        <v/>
      </c>
      <c r="AM335" s="32">
        <f>IF(OR($A335&gt;TermMonths,C9&lt;&gt;"Y"),0,AS334)</f>
        <v/>
      </c>
      <c r="AN335" s="31">
        <f>IF(AM335&lt;=0,0,IF($A335&lt;=E9,D9,F9))</f>
        <v/>
      </c>
      <c r="AO335" s="32">
        <f>IF(AM335&lt;=0,0,AM335*AN335/DayCount)</f>
        <v/>
      </c>
      <c r="AP335" s="32">
        <f>IF(AM335&lt;=0,0,MIN(AM335+AO335,IF(G9="InterestOnly",AO335,IF(G9="FixedAmount",IF($A335&lt;=E9,H9,I9),IF(OR($A335=1,$A335=E9+1),PMT(AN335/DayCount,MAX(TermMonths-$A335+1,1),-AM335),IF(AP334=0,PMT(AN335/DayCount,MAX(TermMonths-$A335+1,1),-AM335),AP334))))))</f>
        <v/>
      </c>
      <c r="AQ335" s="32">
        <f>IF(OR(AM335&lt;=0,$A335&lt;&gt;J9,J9=0),0,MIN(MAX(0,K9-L9*AM335),MAX(0,AM335-(AP335-AO335))))</f>
        <v/>
      </c>
      <c r="AR335" s="32">
        <f>IF(AM335&lt;=0,0,MIN(AM335,(AP335-AO335)+AQ335))</f>
        <v/>
      </c>
      <c r="AS335" s="32">
        <f>IF(AM335&lt;=0,0,MAX(0,AM335-AR335))</f>
        <v/>
      </c>
    </row>
    <row r="336">
      <c r="A336" s="33" t="n">
        <v>323</v>
      </c>
      <c r="B336" s="34">
        <f>IF(A336&gt;TermMonths,"",EDATE(StartDate,A336-1))</f>
        <v/>
      </c>
      <c r="C336" s="33">
        <f>IF(B336="","",YEAR(B336))</f>
        <v/>
      </c>
      <c r="D336" s="32">
        <f>IF(OR($A336&gt;TermMonths,C4&lt;&gt;"Y"),0,J335)</f>
        <v/>
      </c>
      <c r="E336" s="31">
        <f>IF(D336&lt;=0,0,IF($A336&lt;=E4,D4,F4))</f>
        <v/>
      </c>
      <c r="F336" s="32">
        <f>IF(D336&lt;=0,0,D336*E336/DayCount)</f>
        <v/>
      </c>
      <c r="G336" s="32">
        <f>IF(D336&lt;=0,0,MIN(D336+F336,IF(G4="InterestOnly",F336,IF(G4="FixedAmount",IF($A336&lt;=E4,H4,I4),IF(OR($A336=1,$A336=E4+1),PMT(E336/DayCount,MAX(TermMonths-$A336+1,1),-D336),IF(G335=0,PMT(E336/DayCount,MAX(TermMonths-$A336+1,1),-D336),G335))))))</f>
        <v/>
      </c>
      <c r="H336" s="32">
        <f>IF(OR(D336&lt;=0,$A336&lt;&gt;J4,J4=0),0,MIN(MAX(0,K4-L4*D336),MAX(0,D336-(G336-F336))))</f>
        <v/>
      </c>
      <c r="I336" s="32">
        <f>IF(D336&lt;=0,0,MIN(D336,(G336-F336)+H336))</f>
        <v/>
      </c>
      <c r="J336" s="32">
        <f>IF(D336&lt;=0,0,MAX(0,D336-I336))</f>
        <v/>
      </c>
      <c r="K336" s="32">
        <f>IF(OR($A336&gt;TermMonths,C5&lt;&gt;"Y"),0,Q335)</f>
        <v/>
      </c>
      <c r="L336" s="31">
        <f>IF(K336&lt;=0,0,IF($A336&lt;=E5,D5,F5))</f>
        <v/>
      </c>
      <c r="M336" s="32">
        <f>IF(K336&lt;=0,0,K336*L336/DayCount)</f>
        <v/>
      </c>
      <c r="N336" s="32">
        <f>IF(K336&lt;=0,0,MIN(K336+M336,IF(G5="InterestOnly",M336,IF(G5="FixedAmount",IF($A336&lt;=E5,H5,I5),IF(OR($A336=1,$A336=E5+1),PMT(L336/DayCount,MAX(TermMonths-$A336+1,1),-K336),IF(N335=0,PMT(L336/DayCount,MAX(TermMonths-$A336+1,1),-K336),N335))))))</f>
        <v/>
      </c>
      <c r="O336" s="32">
        <f>IF(OR(K336&lt;=0,$A336&lt;&gt;J5,J5=0),0,MIN(MAX(0,K5-L5*K336),MAX(0,K336-(N336-M336))))</f>
        <v/>
      </c>
      <c r="P336" s="32">
        <f>IF(K336&lt;=0,0,MIN(K336,(N336-M336)+O336))</f>
        <v/>
      </c>
      <c r="Q336" s="32">
        <f>IF(K336&lt;=0,0,MAX(0,K336-P336))</f>
        <v/>
      </c>
      <c r="R336" s="32">
        <f>IF(OR($A336&gt;TermMonths,C6&lt;&gt;"Y"),0,X335)</f>
        <v/>
      </c>
      <c r="S336" s="31">
        <f>IF(R336&lt;=0,0,IF($A336&lt;=E6,D6,F6))</f>
        <v/>
      </c>
      <c r="T336" s="32">
        <f>IF(R336&lt;=0,0,R336*S336/DayCount)</f>
        <v/>
      </c>
      <c r="U336" s="32">
        <f>IF(R336&lt;=0,0,MIN(R336+T336,IF(G6="InterestOnly",T336,IF(G6="FixedAmount",IF($A336&lt;=E6,H6,I6),IF(OR($A336=1,$A336=E6+1),PMT(S336/DayCount,MAX(TermMonths-$A336+1,1),-R336),IF(U335=0,PMT(S336/DayCount,MAX(TermMonths-$A336+1,1),-R336),U335))))))</f>
        <v/>
      </c>
      <c r="V336" s="32">
        <f>IF(OR(R336&lt;=0,$A336&lt;&gt;J6,J6=0),0,MIN(MAX(0,K6-L6*R336),MAX(0,R336-(U336-T336))))</f>
        <v/>
      </c>
      <c r="W336" s="32">
        <f>IF(R336&lt;=0,0,MIN(R336,(U336-T336)+V336))</f>
        <v/>
      </c>
      <c r="X336" s="32">
        <f>IF(R336&lt;=0,0,MAX(0,R336-W336))</f>
        <v/>
      </c>
      <c r="Y336" s="32">
        <f>IF(OR($A336&gt;TermMonths,C7&lt;&gt;"Y"),0,AE335)</f>
        <v/>
      </c>
      <c r="Z336" s="31">
        <f>IF(Y336&lt;=0,0,IF($A336&lt;=E7,D7,F7))</f>
        <v/>
      </c>
      <c r="AA336" s="32">
        <f>IF(Y336&lt;=0,0,Y336*Z336/DayCount)</f>
        <v/>
      </c>
      <c r="AB336" s="32">
        <f>IF(Y336&lt;=0,0,MIN(Y336+AA336,IF(G7="InterestOnly",AA336,IF(G7="FixedAmount",IF($A336&lt;=E7,H7,I7),IF(OR($A336=1,$A336=E7+1),PMT(Z336/DayCount,MAX(TermMonths-$A336+1,1),-Y336),IF(AB335=0,PMT(Z336/DayCount,MAX(TermMonths-$A336+1,1),-Y336),AB335))))))</f>
        <v/>
      </c>
      <c r="AC336" s="32">
        <f>IF(OR(Y336&lt;=0,$A336&lt;&gt;J7,J7=0),0,MIN(MAX(0,K7-L7*Y336),MAX(0,Y336-(AB336-AA336))))</f>
        <v/>
      </c>
      <c r="AD336" s="32">
        <f>IF(Y336&lt;=0,0,MIN(Y336,(AB336-AA336)+AC336))</f>
        <v/>
      </c>
      <c r="AE336" s="32">
        <f>IF(Y336&lt;=0,0,MAX(0,Y336-AD336))</f>
        <v/>
      </c>
      <c r="AF336" s="32">
        <f>IF(OR($A336&gt;TermMonths,C8&lt;&gt;"Y"),0,AL335)</f>
        <v/>
      </c>
      <c r="AG336" s="31">
        <f>IF(AF336&lt;=0,0,IF($A336&lt;=E8,D8,F8))</f>
        <v/>
      </c>
      <c r="AH336" s="32">
        <f>IF(AF336&lt;=0,0,AF336*AG336/DayCount)</f>
        <v/>
      </c>
      <c r="AI336" s="32">
        <f>IF(AF336&lt;=0,0,MIN(AF336+AH336,IF(G8="InterestOnly",AH336,IF(G8="FixedAmount",IF($A336&lt;=E8,H8,I8),IF(OR($A336=1,$A336=E8+1),PMT(AG336/DayCount,MAX(TermMonths-$A336+1,1),-AF336),IF(AI335=0,PMT(AG336/DayCount,MAX(TermMonths-$A336+1,1),-AF336),AI335))))))</f>
        <v/>
      </c>
      <c r="AJ336" s="32">
        <f>IF(OR(AF336&lt;=0,$A336&lt;&gt;J8,J8=0),0,MIN(MAX(0,K8-L8*AF336),MAX(0,AF336-(AI336-AH336))))</f>
        <v/>
      </c>
      <c r="AK336" s="32">
        <f>IF(AF336&lt;=0,0,MIN(AF336,(AI336-AH336)+AJ336))</f>
        <v/>
      </c>
      <c r="AL336" s="32">
        <f>IF(AF336&lt;=0,0,MAX(0,AF336-AK336))</f>
        <v/>
      </c>
      <c r="AM336" s="32">
        <f>IF(OR($A336&gt;TermMonths,C9&lt;&gt;"Y"),0,AS335)</f>
        <v/>
      </c>
      <c r="AN336" s="31">
        <f>IF(AM336&lt;=0,0,IF($A336&lt;=E9,D9,F9))</f>
        <v/>
      </c>
      <c r="AO336" s="32">
        <f>IF(AM336&lt;=0,0,AM336*AN336/DayCount)</f>
        <v/>
      </c>
      <c r="AP336" s="32">
        <f>IF(AM336&lt;=0,0,MIN(AM336+AO336,IF(G9="InterestOnly",AO336,IF(G9="FixedAmount",IF($A336&lt;=E9,H9,I9),IF(OR($A336=1,$A336=E9+1),PMT(AN336/DayCount,MAX(TermMonths-$A336+1,1),-AM336),IF(AP335=0,PMT(AN336/DayCount,MAX(TermMonths-$A336+1,1),-AM336),AP335))))))</f>
        <v/>
      </c>
      <c r="AQ336" s="32">
        <f>IF(OR(AM336&lt;=0,$A336&lt;&gt;J9,J9=0),0,MIN(MAX(0,K9-L9*AM336),MAX(0,AM336-(AP336-AO336))))</f>
        <v/>
      </c>
      <c r="AR336" s="32">
        <f>IF(AM336&lt;=0,0,MIN(AM336,(AP336-AO336)+AQ336))</f>
        <v/>
      </c>
      <c r="AS336" s="32">
        <f>IF(AM336&lt;=0,0,MAX(0,AM336-AR336))</f>
        <v/>
      </c>
    </row>
    <row r="337">
      <c r="A337" s="33" t="n">
        <v>324</v>
      </c>
      <c r="B337" s="34">
        <f>IF(A337&gt;TermMonths,"",EDATE(StartDate,A337-1))</f>
        <v/>
      </c>
      <c r="C337" s="33">
        <f>IF(B337="","",YEAR(B337))</f>
        <v/>
      </c>
      <c r="D337" s="32">
        <f>IF(OR($A337&gt;TermMonths,C4&lt;&gt;"Y"),0,J336)</f>
        <v/>
      </c>
      <c r="E337" s="31">
        <f>IF(D337&lt;=0,0,IF($A337&lt;=E4,D4,F4))</f>
        <v/>
      </c>
      <c r="F337" s="32">
        <f>IF(D337&lt;=0,0,D337*E337/DayCount)</f>
        <v/>
      </c>
      <c r="G337" s="32">
        <f>IF(D337&lt;=0,0,MIN(D337+F337,IF(G4="InterestOnly",F337,IF(G4="FixedAmount",IF($A337&lt;=E4,H4,I4),IF(OR($A337=1,$A337=E4+1),PMT(E337/DayCount,MAX(TermMonths-$A337+1,1),-D337),IF(G336=0,PMT(E337/DayCount,MAX(TermMonths-$A337+1,1),-D337),G336))))))</f>
        <v/>
      </c>
      <c r="H337" s="32">
        <f>IF(OR(D337&lt;=0,$A337&lt;&gt;J4,J4=0),0,MIN(MAX(0,K4-L4*D337),MAX(0,D337-(G337-F337))))</f>
        <v/>
      </c>
      <c r="I337" s="32">
        <f>IF(D337&lt;=0,0,MIN(D337,(G337-F337)+H337))</f>
        <v/>
      </c>
      <c r="J337" s="32">
        <f>IF(D337&lt;=0,0,MAX(0,D337-I337))</f>
        <v/>
      </c>
      <c r="K337" s="32">
        <f>IF(OR($A337&gt;TermMonths,C5&lt;&gt;"Y"),0,Q336)</f>
        <v/>
      </c>
      <c r="L337" s="31">
        <f>IF(K337&lt;=0,0,IF($A337&lt;=E5,D5,F5))</f>
        <v/>
      </c>
      <c r="M337" s="32">
        <f>IF(K337&lt;=0,0,K337*L337/DayCount)</f>
        <v/>
      </c>
      <c r="N337" s="32">
        <f>IF(K337&lt;=0,0,MIN(K337+M337,IF(G5="InterestOnly",M337,IF(G5="FixedAmount",IF($A337&lt;=E5,H5,I5),IF(OR($A337=1,$A337=E5+1),PMT(L337/DayCount,MAX(TermMonths-$A337+1,1),-K337),IF(N336=0,PMT(L337/DayCount,MAX(TermMonths-$A337+1,1),-K337),N336))))))</f>
        <v/>
      </c>
      <c r="O337" s="32">
        <f>IF(OR(K337&lt;=0,$A337&lt;&gt;J5,J5=0),0,MIN(MAX(0,K5-L5*K337),MAX(0,K337-(N337-M337))))</f>
        <v/>
      </c>
      <c r="P337" s="32">
        <f>IF(K337&lt;=0,0,MIN(K337,(N337-M337)+O337))</f>
        <v/>
      </c>
      <c r="Q337" s="32">
        <f>IF(K337&lt;=0,0,MAX(0,K337-P337))</f>
        <v/>
      </c>
      <c r="R337" s="32">
        <f>IF(OR($A337&gt;TermMonths,C6&lt;&gt;"Y"),0,X336)</f>
        <v/>
      </c>
      <c r="S337" s="31">
        <f>IF(R337&lt;=0,0,IF($A337&lt;=E6,D6,F6))</f>
        <v/>
      </c>
      <c r="T337" s="32">
        <f>IF(R337&lt;=0,0,R337*S337/DayCount)</f>
        <v/>
      </c>
      <c r="U337" s="32">
        <f>IF(R337&lt;=0,0,MIN(R337+T337,IF(G6="InterestOnly",T337,IF(G6="FixedAmount",IF($A337&lt;=E6,H6,I6),IF(OR($A337=1,$A337=E6+1),PMT(S337/DayCount,MAX(TermMonths-$A337+1,1),-R337),IF(U336=0,PMT(S337/DayCount,MAX(TermMonths-$A337+1,1),-R337),U336))))))</f>
        <v/>
      </c>
      <c r="V337" s="32">
        <f>IF(OR(R337&lt;=0,$A337&lt;&gt;J6,J6=0),0,MIN(MAX(0,K6-L6*R337),MAX(0,R337-(U337-T337))))</f>
        <v/>
      </c>
      <c r="W337" s="32">
        <f>IF(R337&lt;=0,0,MIN(R337,(U337-T337)+V337))</f>
        <v/>
      </c>
      <c r="X337" s="32">
        <f>IF(R337&lt;=0,0,MAX(0,R337-W337))</f>
        <v/>
      </c>
      <c r="Y337" s="32">
        <f>IF(OR($A337&gt;TermMonths,C7&lt;&gt;"Y"),0,AE336)</f>
        <v/>
      </c>
      <c r="Z337" s="31">
        <f>IF(Y337&lt;=0,0,IF($A337&lt;=E7,D7,F7))</f>
        <v/>
      </c>
      <c r="AA337" s="32">
        <f>IF(Y337&lt;=0,0,Y337*Z337/DayCount)</f>
        <v/>
      </c>
      <c r="AB337" s="32">
        <f>IF(Y337&lt;=0,0,MIN(Y337+AA337,IF(G7="InterestOnly",AA337,IF(G7="FixedAmount",IF($A337&lt;=E7,H7,I7),IF(OR($A337=1,$A337=E7+1),PMT(Z337/DayCount,MAX(TermMonths-$A337+1,1),-Y337),IF(AB336=0,PMT(Z337/DayCount,MAX(TermMonths-$A337+1,1),-Y337),AB336))))))</f>
        <v/>
      </c>
      <c r="AC337" s="32">
        <f>IF(OR(Y337&lt;=0,$A337&lt;&gt;J7,J7=0),0,MIN(MAX(0,K7-L7*Y337),MAX(0,Y337-(AB337-AA337))))</f>
        <v/>
      </c>
      <c r="AD337" s="32">
        <f>IF(Y337&lt;=0,0,MIN(Y337,(AB337-AA337)+AC337))</f>
        <v/>
      </c>
      <c r="AE337" s="32">
        <f>IF(Y337&lt;=0,0,MAX(0,Y337-AD337))</f>
        <v/>
      </c>
      <c r="AF337" s="32">
        <f>IF(OR($A337&gt;TermMonths,C8&lt;&gt;"Y"),0,AL336)</f>
        <v/>
      </c>
      <c r="AG337" s="31">
        <f>IF(AF337&lt;=0,0,IF($A337&lt;=E8,D8,F8))</f>
        <v/>
      </c>
      <c r="AH337" s="32">
        <f>IF(AF337&lt;=0,0,AF337*AG337/DayCount)</f>
        <v/>
      </c>
      <c r="AI337" s="32">
        <f>IF(AF337&lt;=0,0,MIN(AF337+AH337,IF(G8="InterestOnly",AH337,IF(G8="FixedAmount",IF($A337&lt;=E8,H8,I8),IF(OR($A337=1,$A337=E8+1),PMT(AG337/DayCount,MAX(TermMonths-$A337+1,1),-AF337),IF(AI336=0,PMT(AG337/DayCount,MAX(TermMonths-$A337+1,1),-AF337),AI336))))))</f>
        <v/>
      </c>
      <c r="AJ337" s="32">
        <f>IF(OR(AF337&lt;=0,$A337&lt;&gt;J8,J8=0),0,MIN(MAX(0,K8-L8*AF337),MAX(0,AF337-(AI337-AH337))))</f>
        <v/>
      </c>
      <c r="AK337" s="32">
        <f>IF(AF337&lt;=0,0,MIN(AF337,(AI337-AH337)+AJ337))</f>
        <v/>
      </c>
      <c r="AL337" s="32">
        <f>IF(AF337&lt;=0,0,MAX(0,AF337-AK337))</f>
        <v/>
      </c>
      <c r="AM337" s="32">
        <f>IF(OR($A337&gt;TermMonths,C9&lt;&gt;"Y"),0,AS336)</f>
        <v/>
      </c>
      <c r="AN337" s="31">
        <f>IF(AM337&lt;=0,0,IF($A337&lt;=E9,D9,F9))</f>
        <v/>
      </c>
      <c r="AO337" s="32">
        <f>IF(AM337&lt;=0,0,AM337*AN337/DayCount)</f>
        <v/>
      </c>
      <c r="AP337" s="32">
        <f>IF(AM337&lt;=0,0,MIN(AM337+AO337,IF(G9="InterestOnly",AO337,IF(G9="FixedAmount",IF($A337&lt;=E9,H9,I9),IF(OR($A337=1,$A337=E9+1),PMT(AN337/DayCount,MAX(TermMonths-$A337+1,1),-AM337),IF(AP336=0,PMT(AN337/DayCount,MAX(TermMonths-$A337+1,1),-AM337),AP336))))))</f>
        <v/>
      </c>
      <c r="AQ337" s="32">
        <f>IF(OR(AM337&lt;=0,$A337&lt;&gt;J9,J9=0),0,MIN(MAX(0,K9-L9*AM337),MAX(0,AM337-(AP337-AO337))))</f>
        <v/>
      </c>
      <c r="AR337" s="32">
        <f>IF(AM337&lt;=0,0,MIN(AM337,(AP337-AO337)+AQ337))</f>
        <v/>
      </c>
      <c r="AS337" s="32">
        <f>IF(AM337&lt;=0,0,MAX(0,AM337-AR337))</f>
        <v/>
      </c>
    </row>
    <row r="338">
      <c r="A338" s="33" t="n">
        <v>325</v>
      </c>
      <c r="B338" s="34">
        <f>IF(A338&gt;TermMonths,"",EDATE(StartDate,A338-1))</f>
        <v/>
      </c>
      <c r="C338" s="33">
        <f>IF(B338="","",YEAR(B338))</f>
        <v/>
      </c>
      <c r="D338" s="32">
        <f>IF(OR($A338&gt;TermMonths,C4&lt;&gt;"Y"),0,J337)</f>
        <v/>
      </c>
      <c r="E338" s="31">
        <f>IF(D338&lt;=0,0,IF($A338&lt;=E4,D4,F4))</f>
        <v/>
      </c>
      <c r="F338" s="32">
        <f>IF(D338&lt;=0,0,D338*E338/DayCount)</f>
        <v/>
      </c>
      <c r="G338" s="32">
        <f>IF(D338&lt;=0,0,MIN(D338+F338,IF(G4="InterestOnly",F338,IF(G4="FixedAmount",IF($A338&lt;=E4,H4,I4),IF(OR($A338=1,$A338=E4+1),PMT(E338/DayCount,MAX(TermMonths-$A338+1,1),-D338),IF(G337=0,PMT(E338/DayCount,MAX(TermMonths-$A338+1,1),-D338),G337))))))</f>
        <v/>
      </c>
      <c r="H338" s="32">
        <f>IF(OR(D338&lt;=0,$A338&lt;&gt;J4,J4=0),0,MIN(MAX(0,K4-L4*D338),MAX(0,D338-(G338-F338))))</f>
        <v/>
      </c>
      <c r="I338" s="32">
        <f>IF(D338&lt;=0,0,MIN(D338,(G338-F338)+H338))</f>
        <v/>
      </c>
      <c r="J338" s="32">
        <f>IF(D338&lt;=0,0,MAX(0,D338-I338))</f>
        <v/>
      </c>
      <c r="K338" s="32">
        <f>IF(OR($A338&gt;TermMonths,C5&lt;&gt;"Y"),0,Q337)</f>
        <v/>
      </c>
      <c r="L338" s="31">
        <f>IF(K338&lt;=0,0,IF($A338&lt;=E5,D5,F5))</f>
        <v/>
      </c>
      <c r="M338" s="32">
        <f>IF(K338&lt;=0,0,K338*L338/DayCount)</f>
        <v/>
      </c>
      <c r="N338" s="32">
        <f>IF(K338&lt;=0,0,MIN(K338+M338,IF(G5="InterestOnly",M338,IF(G5="FixedAmount",IF($A338&lt;=E5,H5,I5),IF(OR($A338=1,$A338=E5+1),PMT(L338/DayCount,MAX(TermMonths-$A338+1,1),-K338),IF(N337=0,PMT(L338/DayCount,MAX(TermMonths-$A338+1,1),-K338),N337))))))</f>
        <v/>
      </c>
      <c r="O338" s="32">
        <f>IF(OR(K338&lt;=0,$A338&lt;&gt;J5,J5=0),0,MIN(MAX(0,K5-L5*K338),MAX(0,K338-(N338-M338))))</f>
        <v/>
      </c>
      <c r="P338" s="32">
        <f>IF(K338&lt;=0,0,MIN(K338,(N338-M338)+O338))</f>
        <v/>
      </c>
      <c r="Q338" s="32">
        <f>IF(K338&lt;=0,0,MAX(0,K338-P338))</f>
        <v/>
      </c>
      <c r="R338" s="32">
        <f>IF(OR($A338&gt;TermMonths,C6&lt;&gt;"Y"),0,X337)</f>
        <v/>
      </c>
      <c r="S338" s="31">
        <f>IF(R338&lt;=0,0,IF($A338&lt;=E6,D6,F6))</f>
        <v/>
      </c>
      <c r="T338" s="32">
        <f>IF(R338&lt;=0,0,R338*S338/DayCount)</f>
        <v/>
      </c>
      <c r="U338" s="32">
        <f>IF(R338&lt;=0,0,MIN(R338+T338,IF(G6="InterestOnly",T338,IF(G6="FixedAmount",IF($A338&lt;=E6,H6,I6),IF(OR($A338=1,$A338=E6+1),PMT(S338/DayCount,MAX(TermMonths-$A338+1,1),-R338),IF(U337=0,PMT(S338/DayCount,MAX(TermMonths-$A338+1,1),-R338),U337))))))</f>
        <v/>
      </c>
      <c r="V338" s="32">
        <f>IF(OR(R338&lt;=0,$A338&lt;&gt;J6,J6=0),0,MIN(MAX(0,K6-L6*R338),MAX(0,R338-(U338-T338))))</f>
        <v/>
      </c>
      <c r="W338" s="32">
        <f>IF(R338&lt;=0,0,MIN(R338,(U338-T338)+V338))</f>
        <v/>
      </c>
      <c r="X338" s="32">
        <f>IF(R338&lt;=0,0,MAX(0,R338-W338))</f>
        <v/>
      </c>
      <c r="Y338" s="32">
        <f>IF(OR($A338&gt;TermMonths,C7&lt;&gt;"Y"),0,AE337)</f>
        <v/>
      </c>
      <c r="Z338" s="31">
        <f>IF(Y338&lt;=0,0,IF($A338&lt;=E7,D7,F7))</f>
        <v/>
      </c>
      <c r="AA338" s="32">
        <f>IF(Y338&lt;=0,0,Y338*Z338/DayCount)</f>
        <v/>
      </c>
      <c r="AB338" s="32">
        <f>IF(Y338&lt;=0,0,MIN(Y338+AA338,IF(G7="InterestOnly",AA338,IF(G7="FixedAmount",IF($A338&lt;=E7,H7,I7),IF(OR($A338=1,$A338=E7+1),PMT(Z338/DayCount,MAX(TermMonths-$A338+1,1),-Y338),IF(AB337=0,PMT(Z338/DayCount,MAX(TermMonths-$A338+1,1),-Y338),AB337))))))</f>
        <v/>
      </c>
      <c r="AC338" s="32">
        <f>IF(OR(Y338&lt;=0,$A338&lt;&gt;J7,J7=0),0,MIN(MAX(0,K7-L7*Y338),MAX(0,Y338-(AB338-AA338))))</f>
        <v/>
      </c>
      <c r="AD338" s="32">
        <f>IF(Y338&lt;=0,0,MIN(Y338,(AB338-AA338)+AC338))</f>
        <v/>
      </c>
      <c r="AE338" s="32">
        <f>IF(Y338&lt;=0,0,MAX(0,Y338-AD338))</f>
        <v/>
      </c>
      <c r="AF338" s="32">
        <f>IF(OR($A338&gt;TermMonths,C8&lt;&gt;"Y"),0,AL337)</f>
        <v/>
      </c>
      <c r="AG338" s="31">
        <f>IF(AF338&lt;=0,0,IF($A338&lt;=E8,D8,F8))</f>
        <v/>
      </c>
      <c r="AH338" s="32">
        <f>IF(AF338&lt;=0,0,AF338*AG338/DayCount)</f>
        <v/>
      </c>
      <c r="AI338" s="32">
        <f>IF(AF338&lt;=0,0,MIN(AF338+AH338,IF(G8="InterestOnly",AH338,IF(G8="FixedAmount",IF($A338&lt;=E8,H8,I8),IF(OR($A338=1,$A338=E8+1),PMT(AG338/DayCount,MAX(TermMonths-$A338+1,1),-AF338),IF(AI337=0,PMT(AG338/DayCount,MAX(TermMonths-$A338+1,1),-AF338),AI337))))))</f>
        <v/>
      </c>
      <c r="AJ338" s="32">
        <f>IF(OR(AF338&lt;=0,$A338&lt;&gt;J8,J8=0),0,MIN(MAX(0,K8-L8*AF338),MAX(0,AF338-(AI338-AH338))))</f>
        <v/>
      </c>
      <c r="AK338" s="32">
        <f>IF(AF338&lt;=0,0,MIN(AF338,(AI338-AH338)+AJ338))</f>
        <v/>
      </c>
      <c r="AL338" s="32">
        <f>IF(AF338&lt;=0,0,MAX(0,AF338-AK338))</f>
        <v/>
      </c>
      <c r="AM338" s="32">
        <f>IF(OR($A338&gt;TermMonths,C9&lt;&gt;"Y"),0,AS337)</f>
        <v/>
      </c>
      <c r="AN338" s="31">
        <f>IF(AM338&lt;=0,0,IF($A338&lt;=E9,D9,F9))</f>
        <v/>
      </c>
      <c r="AO338" s="32">
        <f>IF(AM338&lt;=0,0,AM338*AN338/DayCount)</f>
        <v/>
      </c>
      <c r="AP338" s="32">
        <f>IF(AM338&lt;=0,0,MIN(AM338+AO338,IF(G9="InterestOnly",AO338,IF(G9="FixedAmount",IF($A338&lt;=E9,H9,I9),IF(OR($A338=1,$A338=E9+1),PMT(AN338/DayCount,MAX(TermMonths-$A338+1,1),-AM338),IF(AP337=0,PMT(AN338/DayCount,MAX(TermMonths-$A338+1,1),-AM338),AP337))))))</f>
        <v/>
      </c>
      <c r="AQ338" s="32">
        <f>IF(OR(AM338&lt;=0,$A338&lt;&gt;J9,J9=0),0,MIN(MAX(0,K9-L9*AM338),MAX(0,AM338-(AP338-AO338))))</f>
        <v/>
      </c>
      <c r="AR338" s="32">
        <f>IF(AM338&lt;=0,0,MIN(AM338,(AP338-AO338)+AQ338))</f>
        <v/>
      </c>
      <c r="AS338" s="32">
        <f>IF(AM338&lt;=0,0,MAX(0,AM338-AR338))</f>
        <v/>
      </c>
    </row>
    <row r="339">
      <c r="A339" s="33" t="n">
        <v>326</v>
      </c>
      <c r="B339" s="34">
        <f>IF(A339&gt;TermMonths,"",EDATE(StartDate,A339-1))</f>
        <v/>
      </c>
      <c r="C339" s="33">
        <f>IF(B339="","",YEAR(B339))</f>
        <v/>
      </c>
      <c r="D339" s="32">
        <f>IF(OR($A339&gt;TermMonths,C4&lt;&gt;"Y"),0,J338)</f>
        <v/>
      </c>
      <c r="E339" s="31">
        <f>IF(D339&lt;=0,0,IF($A339&lt;=E4,D4,F4))</f>
        <v/>
      </c>
      <c r="F339" s="32">
        <f>IF(D339&lt;=0,0,D339*E339/DayCount)</f>
        <v/>
      </c>
      <c r="G339" s="32">
        <f>IF(D339&lt;=0,0,MIN(D339+F339,IF(G4="InterestOnly",F339,IF(G4="FixedAmount",IF($A339&lt;=E4,H4,I4),IF(OR($A339=1,$A339=E4+1),PMT(E339/DayCount,MAX(TermMonths-$A339+1,1),-D339),IF(G338=0,PMT(E339/DayCount,MAX(TermMonths-$A339+1,1),-D339),G338))))))</f>
        <v/>
      </c>
      <c r="H339" s="32">
        <f>IF(OR(D339&lt;=0,$A339&lt;&gt;J4,J4=0),0,MIN(MAX(0,K4-L4*D339),MAX(0,D339-(G339-F339))))</f>
        <v/>
      </c>
      <c r="I339" s="32">
        <f>IF(D339&lt;=0,0,MIN(D339,(G339-F339)+H339))</f>
        <v/>
      </c>
      <c r="J339" s="32">
        <f>IF(D339&lt;=0,0,MAX(0,D339-I339))</f>
        <v/>
      </c>
      <c r="K339" s="32">
        <f>IF(OR($A339&gt;TermMonths,C5&lt;&gt;"Y"),0,Q338)</f>
        <v/>
      </c>
      <c r="L339" s="31">
        <f>IF(K339&lt;=0,0,IF($A339&lt;=E5,D5,F5))</f>
        <v/>
      </c>
      <c r="M339" s="32">
        <f>IF(K339&lt;=0,0,K339*L339/DayCount)</f>
        <v/>
      </c>
      <c r="N339" s="32">
        <f>IF(K339&lt;=0,0,MIN(K339+M339,IF(G5="InterestOnly",M339,IF(G5="FixedAmount",IF($A339&lt;=E5,H5,I5),IF(OR($A339=1,$A339=E5+1),PMT(L339/DayCount,MAX(TermMonths-$A339+1,1),-K339),IF(N338=0,PMT(L339/DayCount,MAX(TermMonths-$A339+1,1),-K339),N338))))))</f>
        <v/>
      </c>
      <c r="O339" s="32">
        <f>IF(OR(K339&lt;=0,$A339&lt;&gt;J5,J5=0),0,MIN(MAX(0,K5-L5*K339),MAX(0,K339-(N339-M339))))</f>
        <v/>
      </c>
      <c r="P339" s="32">
        <f>IF(K339&lt;=0,0,MIN(K339,(N339-M339)+O339))</f>
        <v/>
      </c>
      <c r="Q339" s="32">
        <f>IF(K339&lt;=0,0,MAX(0,K339-P339))</f>
        <v/>
      </c>
      <c r="R339" s="32">
        <f>IF(OR($A339&gt;TermMonths,C6&lt;&gt;"Y"),0,X338)</f>
        <v/>
      </c>
      <c r="S339" s="31">
        <f>IF(R339&lt;=0,0,IF($A339&lt;=E6,D6,F6))</f>
        <v/>
      </c>
      <c r="T339" s="32">
        <f>IF(R339&lt;=0,0,R339*S339/DayCount)</f>
        <v/>
      </c>
      <c r="U339" s="32">
        <f>IF(R339&lt;=0,0,MIN(R339+T339,IF(G6="InterestOnly",T339,IF(G6="FixedAmount",IF($A339&lt;=E6,H6,I6),IF(OR($A339=1,$A339=E6+1),PMT(S339/DayCount,MAX(TermMonths-$A339+1,1),-R339),IF(U338=0,PMT(S339/DayCount,MAX(TermMonths-$A339+1,1),-R339),U338))))))</f>
        <v/>
      </c>
      <c r="V339" s="32">
        <f>IF(OR(R339&lt;=0,$A339&lt;&gt;J6,J6=0),0,MIN(MAX(0,K6-L6*R339),MAX(0,R339-(U339-T339))))</f>
        <v/>
      </c>
      <c r="W339" s="32">
        <f>IF(R339&lt;=0,0,MIN(R339,(U339-T339)+V339))</f>
        <v/>
      </c>
      <c r="X339" s="32">
        <f>IF(R339&lt;=0,0,MAX(0,R339-W339))</f>
        <v/>
      </c>
      <c r="Y339" s="32">
        <f>IF(OR($A339&gt;TermMonths,C7&lt;&gt;"Y"),0,AE338)</f>
        <v/>
      </c>
      <c r="Z339" s="31">
        <f>IF(Y339&lt;=0,0,IF($A339&lt;=E7,D7,F7))</f>
        <v/>
      </c>
      <c r="AA339" s="32">
        <f>IF(Y339&lt;=0,0,Y339*Z339/DayCount)</f>
        <v/>
      </c>
      <c r="AB339" s="32">
        <f>IF(Y339&lt;=0,0,MIN(Y339+AA339,IF(G7="InterestOnly",AA339,IF(G7="FixedAmount",IF($A339&lt;=E7,H7,I7),IF(OR($A339=1,$A339=E7+1),PMT(Z339/DayCount,MAX(TermMonths-$A339+1,1),-Y339),IF(AB338=0,PMT(Z339/DayCount,MAX(TermMonths-$A339+1,1),-Y339),AB338))))))</f>
        <v/>
      </c>
      <c r="AC339" s="32">
        <f>IF(OR(Y339&lt;=0,$A339&lt;&gt;J7,J7=0),0,MIN(MAX(0,K7-L7*Y339),MAX(0,Y339-(AB339-AA339))))</f>
        <v/>
      </c>
      <c r="AD339" s="32">
        <f>IF(Y339&lt;=0,0,MIN(Y339,(AB339-AA339)+AC339))</f>
        <v/>
      </c>
      <c r="AE339" s="32">
        <f>IF(Y339&lt;=0,0,MAX(0,Y339-AD339))</f>
        <v/>
      </c>
      <c r="AF339" s="32">
        <f>IF(OR($A339&gt;TermMonths,C8&lt;&gt;"Y"),0,AL338)</f>
        <v/>
      </c>
      <c r="AG339" s="31">
        <f>IF(AF339&lt;=0,0,IF($A339&lt;=E8,D8,F8))</f>
        <v/>
      </c>
      <c r="AH339" s="32">
        <f>IF(AF339&lt;=0,0,AF339*AG339/DayCount)</f>
        <v/>
      </c>
      <c r="AI339" s="32">
        <f>IF(AF339&lt;=0,0,MIN(AF339+AH339,IF(G8="InterestOnly",AH339,IF(G8="FixedAmount",IF($A339&lt;=E8,H8,I8),IF(OR($A339=1,$A339=E8+1),PMT(AG339/DayCount,MAX(TermMonths-$A339+1,1),-AF339),IF(AI338=0,PMT(AG339/DayCount,MAX(TermMonths-$A339+1,1),-AF339),AI338))))))</f>
        <v/>
      </c>
      <c r="AJ339" s="32">
        <f>IF(OR(AF339&lt;=0,$A339&lt;&gt;J8,J8=0),0,MIN(MAX(0,K8-L8*AF339),MAX(0,AF339-(AI339-AH339))))</f>
        <v/>
      </c>
      <c r="AK339" s="32">
        <f>IF(AF339&lt;=0,0,MIN(AF339,(AI339-AH339)+AJ339))</f>
        <v/>
      </c>
      <c r="AL339" s="32">
        <f>IF(AF339&lt;=0,0,MAX(0,AF339-AK339))</f>
        <v/>
      </c>
      <c r="AM339" s="32">
        <f>IF(OR($A339&gt;TermMonths,C9&lt;&gt;"Y"),0,AS338)</f>
        <v/>
      </c>
      <c r="AN339" s="31">
        <f>IF(AM339&lt;=0,0,IF($A339&lt;=E9,D9,F9))</f>
        <v/>
      </c>
      <c r="AO339" s="32">
        <f>IF(AM339&lt;=0,0,AM339*AN339/DayCount)</f>
        <v/>
      </c>
      <c r="AP339" s="32">
        <f>IF(AM339&lt;=0,0,MIN(AM339+AO339,IF(G9="InterestOnly",AO339,IF(G9="FixedAmount",IF($A339&lt;=E9,H9,I9),IF(OR($A339=1,$A339=E9+1),PMT(AN339/DayCount,MAX(TermMonths-$A339+1,1),-AM339),IF(AP338=0,PMT(AN339/DayCount,MAX(TermMonths-$A339+1,1),-AM339),AP338))))))</f>
        <v/>
      </c>
      <c r="AQ339" s="32">
        <f>IF(OR(AM339&lt;=0,$A339&lt;&gt;J9,J9=0),0,MIN(MAX(0,K9-L9*AM339),MAX(0,AM339-(AP339-AO339))))</f>
        <v/>
      </c>
      <c r="AR339" s="32">
        <f>IF(AM339&lt;=0,0,MIN(AM339,(AP339-AO339)+AQ339))</f>
        <v/>
      </c>
      <c r="AS339" s="32">
        <f>IF(AM339&lt;=0,0,MAX(0,AM339-AR339))</f>
        <v/>
      </c>
    </row>
    <row r="340">
      <c r="A340" s="33" t="n">
        <v>327</v>
      </c>
      <c r="B340" s="34">
        <f>IF(A340&gt;TermMonths,"",EDATE(StartDate,A340-1))</f>
        <v/>
      </c>
      <c r="C340" s="33">
        <f>IF(B340="","",YEAR(B340))</f>
        <v/>
      </c>
      <c r="D340" s="32">
        <f>IF(OR($A340&gt;TermMonths,C4&lt;&gt;"Y"),0,J339)</f>
        <v/>
      </c>
      <c r="E340" s="31">
        <f>IF(D340&lt;=0,0,IF($A340&lt;=E4,D4,F4))</f>
        <v/>
      </c>
      <c r="F340" s="32">
        <f>IF(D340&lt;=0,0,D340*E340/DayCount)</f>
        <v/>
      </c>
      <c r="G340" s="32">
        <f>IF(D340&lt;=0,0,MIN(D340+F340,IF(G4="InterestOnly",F340,IF(G4="FixedAmount",IF($A340&lt;=E4,H4,I4),IF(OR($A340=1,$A340=E4+1),PMT(E340/DayCount,MAX(TermMonths-$A340+1,1),-D340),IF(G339=0,PMT(E340/DayCount,MAX(TermMonths-$A340+1,1),-D340),G339))))))</f>
        <v/>
      </c>
      <c r="H340" s="32">
        <f>IF(OR(D340&lt;=0,$A340&lt;&gt;J4,J4=0),0,MIN(MAX(0,K4-L4*D340),MAX(0,D340-(G340-F340))))</f>
        <v/>
      </c>
      <c r="I340" s="32">
        <f>IF(D340&lt;=0,0,MIN(D340,(G340-F340)+H340))</f>
        <v/>
      </c>
      <c r="J340" s="32">
        <f>IF(D340&lt;=0,0,MAX(0,D340-I340))</f>
        <v/>
      </c>
      <c r="K340" s="32">
        <f>IF(OR($A340&gt;TermMonths,C5&lt;&gt;"Y"),0,Q339)</f>
        <v/>
      </c>
      <c r="L340" s="31">
        <f>IF(K340&lt;=0,0,IF($A340&lt;=E5,D5,F5))</f>
        <v/>
      </c>
      <c r="M340" s="32">
        <f>IF(K340&lt;=0,0,K340*L340/DayCount)</f>
        <v/>
      </c>
      <c r="N340" s="32">
        <f>IF(K340&lt;=0,0,MIN(K340+M340,IF(G5="InterestOnly",M340,IF(G5="FixedAmount",IF($A340&lt;=E5,H5,I5),IF(OR($A340=1,$A340=E5+1),PMT(L340/DayCount,MAX(TermMonths-$A340+1,1),-K340),IF(N339=0,PMT(L340/DayCount,MAX(TermMonths-$A340+1,1),-K340),N339))))))</f>
        <v/>
      </c>
      <c r="O340" s="32">
        <f>IF(OR(K340&lt;=0,$A340&lt;&gt;J5,J5=0),0,MIN(MAX(0,K5-L5*K340),MAX(0,K340-(N340-M340))))</f>
        <v/>
      </c>
      <c r="P340" s="32">
        <f>IF(K340&lt;=0,0,MIN(K340,(N340-M340)+O340))</f>
        <v/>
      </c>
      <c r="Q340" s="32">
        <f>IF(K340&lt;=0,0,MAX(0,K340-P340))</f>
        <v/>
      </c>
      <c r="R340" s="32">
        <f>IF(OR($A340&gt;TermMonths,C6&lt;&gt;"Y"),0,X339)</f>
        <v/>
      </c>
      <c r="S340" s="31">
        <f>IF(R340&lt;=0,0,IF($A340&lt;=E6,D6,F6))</f>
        <v/>
      </c>
      <c r="T340" s="32">
        <f>IF(R340&lt;=0,0,R340*S340/DayCount)</f>
        <v/>
      </c>
      <c r="U340" s="32">
        <f>IF(R340&lt;=0,0,MIN(R340+T340,IF(G6="InterestOnly",T340,IF(G6="FixedAmount",IF($A340&lt;=E6,H6,I6),IF(OR($A340=1,$A340=E6+1),PMT(S340/DayCount,MAX(TermMonths-$A340+1,1),-R340),IF(U339=0,PMT(S340/DayCount,MAX(TermMonths-$A340+1,1),-R340),U339))))))</f>
        <v/>
      </c>
      <c r="V340" s="32">
        <f>IF(OR(R340&lt;=0,$A340&lt;&gt;J6,J6=0),0,MIN(MAX(0,K6-L6*R340),MAX(0,R340-(U340-T340))))</f>
        <v/>
      </c>
      <c r="W340" s="32">
        <f>IF(R340&lt;=0,0,MIN(R340,(U340-T340)+V340))</f>
        <v/>
      </c>
      <c r="X340" s="32">
        <f>IF(R340&lt;=0,0,MAX(0,R340-W340))</f>
        <v/>
      </c>
      <c r="Y340" s="32">
        <f>IF(OR($A340&gt;TermMonths,C7&lt;&gt;"Y"),0,AE339)</f>
        <v/>
      </c>
      <c r="Z340" s="31">
        <f>IF(Y340&lt;=0,0,IF($A340&lt;=E7,D7,F7))</f>
        <v/>
      </c>
      <c r="AA340" s="32">
        <f>IF(Y340&lt;=0,0,Y340*Z340/DayCount)</f>
        <v/>
      </c>
      <c r="AB340" s="32">
        <f>IF(Y340&lt;=0,0,MIN(Y340+AA340,IF(G7="InterestOnly",AA340,IF(G7="FixedAmount",IF($A340&lt;=E7,H7,I7),IF(OR($A340=1,$A340=E7+1),PMT(Z340/DayCount,MAX(TermMonths-$A340+1,1),-Y340),IF(AB339=0,PMT(Z340/DayCount,MAX(TermMonths-$A340+1,1),-Y340),AB339))))))</f>
        <v/>
      </c>
      <c r="AC340" s="32">
        <f>IF(OR(Y340&lt;=0,$A340&lt;&gt;J7,J7=0),0,MIN(MAX(0,K7-L7*Y340),MAX(0,Y340-(AB340-AA340))))</f>
        <v/>
      </c>
      <c r="AD340" s="32">
        <f>IF(Y340&lt;=0,0,MIN(Y340,(AB340-AA340)+AC340))</f>
        <v/>
      </c>
      <c r="AE340" s="32">
        <f>IF(Y340&lt;=0,0,MAX(0,Y340-AD340))</f>
        <v/>
      </c>
      <c r="AF340" s="32">
        <f>IF(OR($A340&gt;TermMonths,C8&lt;&gt;"Y"),0,AL339)</f>
        <v/>
      </c>
      <c r="AG340" s="31">
        <f>IF(AF340&lt;=0,0,IF($A340&lt;=E8,D8,F8))</f>
        <v/>
      </c>
      <c r="AH340" s="32">
        <f>IF(AF340&lt;=0,0,AF340*AG340/DayCount)</f>
        <v/>
      </c>
      <c r="AI340" s="32">
        <f>IF(AF340&lt;=0,0,MIN(AF340+AH340,IF(G8="InterestOnly",AH340,IF(G8="FixedAmount",IF($A340&lt;=E8,H8,I8),IF(OR($A340=1,$A340=E8+1),PMT(AG340/DayCount,MAX(TermMonths-$A340+1,1),-AF340),IF(AI339=0,PMT(AG340/DayCount,MAX(TermMonths-$A340+1,1),-AF340),AI339))))))</f>
        <v/>
      </c>
      <c r="AJ340" s="32">
        <f>IF(OR(AF340&lt;=0,$A340&lt;&gt;J8,J8=0),0,MIN(MAX(0,K8-L8*AF340),MAX(0,AF340-(AI340-AH340))))</f>
        <v/>
      </c>
      <c r="AK340" s="32">
        <f>IF(AF340&lt;=0,0,MIN(AF340,(AI340-AH340)+AJ340))</f>
        <v/>
      </c>
      <c r="AL340" s="32">
        <f>IF(AF340&lt;=0,0,MAX(0,AF340-AK340))</f>
        <v/>
      </c>
      <c r="AM340" s="32">
        <f>IF(OR($A340&gt;TermMonths,C9&lt;&gt;"Y"),0,AS339)</f>
        <v/>
      </c>
      <c r="AN340" s="31">
        <f>IF(AM340&lt;=0,0,IF($A340&lt;=E9,D9,F9))</f>
        <v/>
      </c>
      <c r="AO340" s="32">
        <f>IF(AM340&lt;=0,0,AM340*AN340/DayCount)</f>
        <v/>
      </c>
      <c r="AP340" s="32">
        <f>IF(AM340&lt;=0,0,MIN(AM340+AO340,IF(G9="InterestOnly",AO340,IF(G9="FixedAmount",IF($A340&lt;=E9,H9,I9),IF(OR($A340=1,$A340=E9+1),PMT(AN340/DayCount,MAX(TermMonths-$A340+1,1),-AM340),IF(AP339=0,PMT(AN340/DayCount,MAX(TermMonths-$A340+1,1),-AM340),AP339))))))</f>
        <v/>
      </c>
      <c r="AQ340" s="32">
        <f>IF(OR(AM340&lt;=0,$A340&lt;&gt;J9,J9=0),0,MIN(MAX(0,K9-L9*AM340),MAX(0,AM340-(AP340-AO340))))</f>
        <v/>
      </c>
      <c r="AR340" s="32">
        <f>IF(AM340&lt;=0,0,MIN(AM340,(AP340-AO340)+AQ340))</f>
        <v/>
      </c>
      <c r="AS340" s="32">
        <f>IF(AM340&lt;=0,0,MAX(0,AM340-AR340))</f>
        <v/>
      </c>
    </row>
    <row r="341">
      <c r="A341" s="33" t="n">
        <v>328</v>
      </c>
      <c r="B341" s="34">
        <f>IF(A341&gt;TermMonths,"",EDATE(StartDate,A341-1))</f>
        <v/>
      </c>
      <c r="C341" s="33">
        <f>IF(B341="","",YEAR(B341))</f>
        <v/>
      </c>
      <c r="D341" s="32">
        <f>IF(OR($A341&gt;TermMonths,C4&lt;&gt;"Y"),0,J340)</f>
        <v/>
      </c>
      <c r="E341" s="31">
        <f>IF(D341&lt;=0,0,IF($A341&lt;=E4,D4,F4))</f>
        <v/>
      </c>
      <c r="F341" s="32">
        <f>IF(D341&lt;=0,0,D341*E341/DayCount)</f>
        <v/>
      </c>
      <c r="G341" s="32">
        <f>IF(D341&lt;=0,0,MIN(D341+F341,IF(G4="InterestOnly",F341,IF(G4="FixedAmount",IF($A341&lt;=E4,H4,I4),IF(OR($A341=1,$A341=E4+1),PMT(E341/DayCount,MAX(TermMonths-$A341+1,1),-D341),IF(G340=0,PMT(E341/DayCount,MAX(TermMonths-$A341+1,1),-D341),G340))))))</f>
        <v/>
      </c>
      <c r="H341" s="32">
        <f>IF(OR(D341&lt;=0,$A341&lt;&gt;J4,J4=0),0,MIN(MAX(0,K4-L4*D341),MAX(0,D341-(G341-F341))))</f>
        <v/>
      </c>
      <c r="I341" s="32">
        <f>IF(D341&lt;=0,0,MIN(D341,(G341-F341)+H341))</f>
        <v/>
      </c>
      <c r="J341" s="32">
        <f>IF(D341&lt;=0,0,MAX(0,D341-I341))</f>
        <v/>
      </c>
      <c r="K341" s="32">
        <f>IF(OR($A341&gt;TermMonths,C5&lt;&gt;"Y"),0,Q340)</f>
        <v/>
      </c>
      <c r="L341" s="31">
        <f>IF(K341&lt;=0,0,IF($A341&lt;=E5,D5,F5))</f>
        <v/>
      </c>
      <c r="M341" s="32">
        <f>IF(K341&lt;=0,0,K341*L341/DayCount)</f>
        <v/>
      </c>
      <c r="N341" s="32">
        <f>IF(K341&lt;=0,0,MIN(K341+M341,IF(G5="InterestOnly",M341,IF(G5="FixedAmount",IF($A341&lt;=E5,H5,I5),IF(OR($A341=1,$A341=E5+1),PMT(L341/DayCount,MAX(TermMonths-$A341+1,1),-K341),IF(N340=0,PMT(L341/DayCount,MAX(TermMonths-$A341+1,1),-K341),N340))))))</f>
        <v/>
      </c>
      <c r="O341" s="32">
        <f>IF(OR(K341&lt;=0,$A341&lt;&gt;J5,J5=0),0,MIN(MAX(0,K5-L5*K341),MAX(0,K341-(N341-M341))))</f>
        <v/>
      </c>
      <c r="P341" s="32">
        <f>IF(K341&lt;=0,0,MIN(K341,(N341-M341)+O341))</f>
        <v/>
      </c>
      <c r="Q341" s="32">
        <f>IF(K341&lt;=0,0,MAX(0,K341-P341))</f>
        <v/>
      </c>
      <c r="R341" s="32">
        <f>IF(OR($A341&gt;TermMonths,C6&lt;&gt;"Y"),0,X340)</f>
        <v/>
      </c>
      <c r="S341" s="31">
        <f>IF(R341&lt;=0,0,IF($A341&lt;=E6,D6,F6))</f>
        <v/>
      </c>
      <c r="T341" s="32">
        <f>IF(R341&lt;=0,0,R341*S341/DayCount)</f>
        <v/>
      </c>
      <c r="U341" s="32">
        <f>IF(R341&lt;=0,0,MIN(R341+T341,IF(G6="InterestOnly",T341,IF(G6="FixedAmount",IF($A341&lt;=E6,H6,I6),IF(OR($A341=1,$A341=E6+1),PMT(S341/DayCount,MAX(TermMonths-$A341+1,1),-R341),IF(U340=0,PMT(S341/DayCount,MAX(TermMonths-$A341+1,1),-R341),U340))))))</f>
        <v/>
      </c>
      <c r="V341" s="32">
        <f>IF(OR(R341&lt;=0,$A341&lt;&gt;J6,J6=0),0,MIN(MAX(0,K6-L6*R341),MAX(0,R341-(U341-T341))))</f>
        <v/>
      </c>
      <c r="W341" s="32">
        <f>IF(R341&lt;=0,0,MIN(R341,(U341-T341)+V341))</f>
        <v/>
      </c>
      <c r="X341" s="32">
        <f>IF(R341&lt;=0,0,MAX(0,R341-W341))</f>
        <v/>
      </c>
      <c r="Y341" s="32">
        <f>IF(OR($A341&gt;TermMonths,C7&lt;&gt;"Y"),0,AE340)</f>
        <v/>
      </c>
      <c r="Z341" s="31">
        <f>IF(Y341&lt;=0,0,IF($A341&lt;=E7,D7,F7))</f>
        <v/>
      </c>
      <c r="AA341" s="32">
        <f>IF(Y341&lt;=0,0,Y341*Z341/DayCount)</f>
        <v/>
      </c>
      <c r="AB341" s="32">
        <f>IF(Y341&lt;=0,0,MIN(Y341+AA341,IF(G7="InterestOnly",AA341,IF(G7="FixedAmount",IF($A341&lt;=E7,H7,I7),IF(OR($A341=1,$A341=E7+1),PMT(Z341/DayCount,MAX(TermMonths-$A341+1,1),-Y341),IF(AB340=0,PMT(Z341/DayCount,MAX(TermMonths-$A341+1,1),-Y341),AB340))))))</f>
        <v/>
      </c>
      <c r="AC341" s="32">
        <f>IF(OR(Y341&lt;=0,$A341&lt;&gt;J7,J7=0),0,MIN(MAX(0,K7-L7*Y341),MAX(0,Y341-(AB341-AA341))))</f>
        <v/>
      </c>
      <c r="AD341" s="32">
        <f>IF(Y341&lt;=0,0,MIN(Y341,(AB341-AA341)+AC341))</f>
        <v/>
      </c>
      <c r="AE341" s="32">
        <f>IF(Y341&lt;=0,0,MAX(0,Y341-AD341))</f>
        <v/>
      </c>
      <c r="AF341" s="32">
        <f>IF(OR($A341&gt;TermMonths,C8&lt;&gt;"Y"),0,AL340)</f>
        <v/>
      </c>
      <c r="AG341" s="31">
        <f>IF(AF341&lt;=0,0,IF($A341&lt;=E8,D8,F8))</f>
        <v/>
      </c>
      <c r="AH341" s="32">
        <f>IF(AF341&lt;=0,0,AF341*AG341/DayCount)</f>
        <v/>
      </c>
      <c r="AI341" s="32">
        <f>IF(AF341&lt;=0,0,MIN(AF341+AH341,IF(G8="InterestOnly",AH341,IF(G8="FixedAmount",IF($A341&lt;=E8,H8,I8),IF(OR($A341=1,$A341=E8+1),PMT(AG341/DayCount,MAX(TermMonths-$A341+1,1),-AF341),IF(AI340=0,PMT(AG341/DayCount,MAX(TermMonths-$A341+1,1),-AF341),AI340))))))</f>
        <v/>
      </c>
      <c r="AJ341" s="32">
        <f>IF(OR(AF341&lt;=0,$A341&lt;&gt;J8,J8=0),0,MIN(MAX(0,K8-L8*AF341),MAX(0,AF341-(AI341-AH341))))</f>
        <v/>
      </c>
      <c r="AK341" s="32">
        <f>IF(AF341&lt;=0,0,MIN(AF341,(AI341-AH341)+AJ341))</f>
        <v/>
      </c>
      <c r="AL341" s="32">
        <f>IF(AF341&lt;=0,0,MAX(0,AF341-AK341))</f>
        <v/>
      </c>
      <c r="AM341" s="32">
        <f>IF(OR($A341&gt;TermMonths,C9&lt;&gt;"Y"),0,AS340)</f>
        <v/>
      </c>
      <c r="AN341" s="31">
        <f>IF(AM341&lt;=0,0,IF($A341&lt;=E9,D9,F9))</f>
        <v/>
      </c>
      <c r="AO341" s="32">
        <f>IF(AM341&lt;=0,0,AM341*AN341/DayCount)</f>
        <v/>
      </c>
      <c r="AP341" s="32">
        <f>IF(AM341&lt;=0,0,MIN(AM341+AO341,IF(G9="InterestOnly",AO341,IF(G9="FixedAmount",IF($A341&lt;=E9,H9,I9),IF(OR($A341=1,$A341=E9+1),PMT(AN341/DayCount,MAX(TermMonths-$A341+1,1),-AM341),IF(AP340=0,PMT(AN341/DayCount,MAX(TermMonths-$A341+1,1),-AM341),AP340))))))</f>
        <v/>
      </c>
      <c r="AQ341" s="32">
        <f>IF(OR(AM341&lt;=0,$A341&lt;&gt;J9,J9=0),0,MIN(MAX(0,K9-L9*AM341),MAX(0,AM341-(AP341-AO341))))</f>
        <v/>
      </c>
      <c r="AR341" s="32">
        <f>IF(AM341&lt;=0,0,MIN(AM341,(AP341-AO341)+AQ341))</f>
        <v/>
      </c>
      <c r="AS341" s="32">
        <f>IF(AM341&lt;=0,0,MAX(0,AM341-AR341))</f>
        <v/>
      </c>
    </row>
    <row r="342">
      <c r="A342" s="33" t="n">
        <v>329</v>
      </c>
      <c r="B342" s="34">
        <f>IF(A342&gt;TermMonths,"",EDATE(StartDate,A342-1))</f>
        <v/>
      </c>
      <c r="C342" s="33">
        <f>IF(B342="","",YEAR(B342))</f>
        <v/>
      </c>
      <c r="D342" s="32">
        <f>IF(OR($A342&gt;TermMonths,C4&lt;&gt;"Y"),0,J341)</f>
        <v/>
      </c>
      <c r="E342" s="31">
        <f>IF(D342&lt;=0,0,IF($A342&lt;=E4,D4,F4))</f>
        <v/>
      </c>
      <c r="F342" s="32">
        <f>IF(D342&lt;=0,0,D342*E342/DayCount)</f>
        <v/>
      </c>
      <c r="G342" s="32">
        <f>IF(D342&lt;=0,0,MIN(D342+F342,IF(G4="InterestOnly",F342,IF(G4="FixedAmount",IF($A342&lt;=E4,H4,I4),IF(OR($A342=1,$A342=E4+1),PMT(E342/DayCount,MAX(TermMonths-$A342+1,1),-D342),IF(G341=0,PMT(E342/DayCount,MAX(TermMonths-$A342+1,1),-D342),G341))))))</f>
        <v/>
      </c>
      <c r="H342" s="32">
        <f>IF(OR(D342&lt;=0,$A342&lt;&gt;J4,J4=0),0,MIN(MAX(0,K4-L4*D342),MAX(0,D342-(G342-F342))))</f>
        <v/>
      </c>
      <c r="I342" s="32">
        <f>IF(D342&lt;=0,0,MIN(D342,(G342-F342)+H342))</f>
        <v/>
      </c>
      <c r="J342" s="32">
        <f>IF(D342&lt;=0,0,MAX(0,D342-I342))</f>
        <v/>
      </c>
      <c r="K342" s="32">
        <f>IF(OR($A342&gt;TermMonths,C5&lt;&gt;"Y"),0,Q341)</f>
        <v/>
      </c>
      <c r="L342" s="31">
        <f>IF(K342&lt;=0,0,IF($A342&lt;=E5,D5,F5))</f>
        <v/>
      </c>
      <c r="M342" s="32">
        <f>IF(K342&lt;=0,0,K342*L342/DayCount)</f>
        <v/>
      </c>
      <c r="N342" s="32">
        <f>IF(K342&lt;=0,0,MIN(K342+M342,IF(G5="InterestOnly",M342,IF(G5="FixedAmount",IF($A342&lt;=E5,H5,I5),IF(OR($A342=1,$A342=E5+1),PMT(L342/DayCount,MAX(TermMonths-$A342+1,1),-K342),IF(N341=0,PMT(L342/DayCount,MAX(TermMonths-$A342+1,1),-K342),N341))))))</f>
        <v/>
      </c>
      <c r="O342" s="32">
        <f>IF(OR(K342&lt;=0,$A342&lt;&gt;J5,J5=0),0,MIN(MAX(0,K5-L5*K342),MAX(0,K342-(N342-M342))))</f>
        <v/>
      </c>
      <c r="P342" s="32">
        <f>IF(K342&lt;=0,0,MIN(K342,(N342-M342)+O342))</f>
        <v/>
      </c>
      <c r="Q342" s="32">
        <f>IF(K342&lt;=0,0,MAX(0,K342-P342))</f>
        <v/>
      </c>
      <c r="R342" s="32">
        <f>IF(OR($A342&gt;TermMonths,C6&lt;&gt;"Y"),0,X341)</f>
        <v/>
      </c>
      <c r="S342" s="31">
        <f>IF(R342&lt;=0,0,IF($A342&lt;=E6,D6,F6))</f>
        <v/>
      </c>
      <c r="T342" s="32">
        <f>IF(R342&lt;=0,0,R342*S342/DayCount)</f>
        <v/>
      </c>
      <c r="U342" s="32">
        <f>IF(R342&lt;=0,0,MIN(R342+T342,IF(G6="InterestOnly",T342,IF(G6="FixedAmount",IF($A342&lt;=E6,H6,I6),IF(OR($A342=1,$A342=E6+1),PMT(S342/DayCount,MAX(TermMonths-$A342+1,1),-R342),IF(U341=0,PMT(S342/DayCount,MAX(TermMonths-$A342+1,1),-R342),U341))))))</f>
        <v/>
      </c>
      <c r="V342" s="32">
        <f>IF(OR(R342&lt;=0,$A342&lt;&gt;J6,J6=0),0,MIN(MAX(0,K6-L6*R342),MAX(0,R342-(U342-T342))))</f>
        <v/>
      </c>
      <c r="W342" s="32">
        <f>IF(R342&lt;=0,0,MIN(R342,(U342-T342)+V342))</f>
        <v/>
      </c>
      <c r="X342" s="32">
        <f>IF(R342&lt;=0,0,MAX(0,R342-W342))</f>
        <v/>
      </c>
      <c r="Y342" s="32">
        <f>IF(OR($A342&gt;TermMonths,C7&lt;&gt;"Y"),0,AE341)</f>
        <v/>
      </c>
      <c r="Z342" s="31">
        <f>IF(Y342&lt;=0,0,IF($A342&lt;=E7,D7,F7))</f>
        <v/>
      </c>
      <c r="AA342" s="32">
        <f>IF(Y342&lt;=0,0,Y342*Z342/DayCount)</f>
        <v/>
      </c>
      <c r="AB342" s="32">
        <f>IF(Y342&lt;=0,0,MIN(Y342+AA342,IF(G7="InterestOnly",AA342,IF(G7="FixedAmount",IF($A342&lt;=E7,H7,I7),IF(OR($A342=1,$A342=E7+1),PMT(Z342/DayCount,MAX(TermMonths-$A342+1,1),-Y342),IF(AB341=0,PMT(Z342/DayCount,MAX(TermMonths-$A342+1,1),-Y342),AB341))))))</f>
        <v/>
      </c>
      <c r="AC342" s="32">
        <f>IF(OR(Y342&lt;=0,$A342&lt;&gt;J7,J7=0),0,MIN(MAX(0,K7-L7*Y342),MAX(0,Y342-(AB342-AA342))))</f>
        <v/>
      </c>
      <c r="AD342" s="32">
        <f>IF(Y342&lt;=0,0,MIN(Y342,(AB342-AA342)+AC342))</f>
        <v/>
      </c>
      <c r="AE342" s="32">
        <f>IF(Y342&lt;=0,0,MAX(0,Y342-AD342))</f>
        <v/>
      </c>
      <c r="AF342" s="32">
        <f>IF(OR($A342&gt;TermMonths,C8&lt;&gt;"Y"),0,AL341)</f>
        <v/>
      </c>
      <c r="AG342" s="31">
        <f>IF(AF342&lt;=0,0,IF($A342&lt;=E8,D8,F8))</f>
        <v/>
      </c>
      <c r="AH342" s="32">
        <f>IF(AF342&lt;=0,0,AF342*AG342/DayCount)</f>
        <v/>
      </c>
      <c r="AI342" s="32">
        <f>IF(AF342&lt;=0,0,MIN(AF342+AH342,IF(G8="InterestOnly",AH342,IF(G8="FixedAmount",IF($A342&lt;=E8,H8,I8),IF(OR($A342=1,$A342=E8+1),PMT(AG342/DayCount,MAX(TermMonths-$A342+1,1),-AF342),IF(AI341=0,PMT(AG342/DayCount,MAX(TermMonths-$A342+1,1),-AF342),AI341))))))</f>
        <v/>
      </c>
      <c r="AJ342" s="32">
        <f>IF(OR(AF342&lt;=0,$A342&lt;&gt;J8,J8=0),0,MIN(MAX(0,K8-L8*AF342),MAX(0,AF342-(AI342-AH342))))</f>
        <v/>
      </c>
      <c r="AK342" s="32">
        <f>IF(AF342&lt;=0,0,MIN(AF342,(AI342-AH342)+AJ342))</f>
        <v/>
      </c>
      <c r="AL342" s="32">
        <f>IF(AF342&lt;=0,0,MAX(0,AF342-AK342))</f>
        <v/>
      </c>
      <c r="AM342" s="32">
        <f>IF(OR($A342&gt;TermMonths,C9&lt;&gt;"Y"),0,AS341)</f>
        <v/>
      </c>
      <c r="AN342" s="31">
        <f>IF(AM342&lt;=0,0,IF($A342&lt;=E9,D9,F9))</f>
        <v/>
      </c>
      <c r="AO342" s="32">
        <f>IF(AM342&lt;=0,0,AM342*AN342/DayCount)</f>
        <v/>
      </c>
      <c r="AP342" s="32">
        <f>IF(AM342&lt;=0,0,MIN(AM342+AO342,IF(G9="InterestOnly",AO342,IF(G9="FixedAmount",IF($A342&lt;=E9,H9,I9),IF(OR($A342=1,$A342=E9+1),PMT(AN342/DayCount,MAX(TermMonths-$A342+1,1),-AM342),IF(AP341=0,PMT(AN342/DayCount,MAX(TermMonths-$A342+1,1),-AM342),AP341))))))</f>
        <v/>
      </c>
      <c r="AQ342" s="32">
        <f>IF(OR(AM342&lt;=0,$A342&lt;&gt;J9,J9=0),0,MIN(MAX(0,K9-L9*AM342),MAX(0,AM342-(AP342-AO342))))</f>
        <v/>
      </c>
      <c r="AR342" s="32">
        <f>IF(AM342&lt;=0,0,MIN(AM342,(AP342-AO342)+AQ342))</f>
        <v/>
      </c>
      <c r="AS342" s="32">
        <f>IF(AM342&lt;=0,0,MAX(0,AM342-AR342))</f>
        <v/>
      </c>
    </row>
    <row r="343">
      <c r="A343" s="33" t="n">
        <v>330</v>
      </c>
      <c r="B343" s="34">
        <f>IF(A343&gt;TermMonths,"",EDATE(StartDate,A343-1))</f>
        <v/>
      </c>
      <c r="C343" s="33">
        <f>IF(B343="","",YEAR(B343))</f>
        <v/>
      </c>
      <c r="D343" s="32">
        <f>IF(OR($A343&gt;TermMonths,C4&lt;&gt;"Y"),0,J342)</f>
        <v/>
      </c>
      <c r="E343" s="31">
        <f>IF(D343&lt;=0,0,IF($A343&lt;=E4,D4,F4))</f>
        <v/>
      </c>
      <c r="F343" s="32">
        <f>IF(D343&lt;=0,0,D343*E343/DayCount)</f>
        <v/>
      </c>
      <c r="G343" s="32">
        <f>IF(D343&lt;=0,0,MIN(D343+F343,IF(G4="InterestOnly",F343,IF(G4="FixedAmount",IF($A343&lt;=E4,H4,I4),IF(OR($A343=1,$A343=E4+1),PMT(E343/DayCount,MAX(TermMonths-$A343+1,1),-D343),IF(G342=0,PMT(E343/DayCount,MAX(TermMonths-$A343+1,1),-D343),G342))))))</f>
        <v/>
      </c>
      <c r="H343" s="32">
        <f>IF(OR(D343&lt;=0,$A343&lt;&gt;J4,J4=0),0,MIN(MAX(0,K4-L4*D343),MAX(0,D343-(G343-F343))))</f>
        <v/>
      </c>
      <c r="I343" s="32">
        <f>IF(D343&lt;=0,0,MIN(D343,(G343-F343)+H343))</f>
        <v/>
      </c>
      <c r="J343" s="32">
        <f>IF(D343&lt;=0,0,MAX(0,D343-I343))</f>
        <v/>
      </c>
      <c r="K343" s="32">
        <f>IF(OR($A343&gt;TermMonths,C5&lt;&gt;"Y"),0,Q342)</f>
        <v/>
      </c>
      <c r="L343" s="31">
        <f>IF(K343&lt;=0,0,IF($A343&lt;=E5,D5,F5))</f>
        <v/>
      </c>
      <c r="M343" s="32">
        <f>IF(K343&lt;=0,0,K343*L343/DayCount)</f>
        <v/>
      </c>
      <c r="N343" s="32">
        <f>IF(K343&lt;=0,0,MIN(K343+M343,IF(G5="InterestOnly",M343,IF(G5="FixedAmount",IF($A343&lt;=E5,H5,I5),IF(OR($A343=1,$A343=E5+1),PMT(L343/DayCount,MAX(TermMonths-$A343+1,1),-K343),IF(N342=0,PMT(L343/DayCount,MAX(TermMonths-$A343+1,1),-K343),N342))))))</f>
        <v/>
      </c>
      <c r="O343" s="32">
        <f>IF(OR(K343&lt;=0,$A343&lt;&gt;J5,J5=0),0,MIN(MAX(0,K5-L5*K343),MAX(0,K343-(N343-M343))))</f>
        <v/>
      </c>
      <c r="P343" s="32">
        <f>IF(K343&lt;=0,0,MIN(K343,(N343-M343)+O343))</f>
        <v/>
      </c>
      <c r="Q343" s="32">
        <f>IF(K343&lt;=0,0,MAX(0,K343-P343))</f>
        <v/>
      </c>
      <c r="R343" s="32">
        <f>IF(OR($A343&gt;TermMonths,C6&lt;&gt;"Y"),0,X342)</f>
        <v/>
      </c>
      <c r="S343" s="31">
        <f>IF(R343&lt;=0,0,IF($A343&lt;=E6,D6,F6))</f>
        <v/>
      </c>
      <c r="T343" s="32">
        <f>IF(R343&lt;=0,0,R343*S343/DayCount)</f>
        <v/>
      </c>
      <c r="U343" s="32">
        <f>IF(R343&lt;=0,0,MIN(R343+T343,IF(G6="InterestOnly",T343,IF(G6="FixedAmount",IF($A343&lt;=E6,H6,I6),IF(OR($A343=1,$A343=E6+1),PMT(S343/DayCount,MAX(TermMonths-$A343+1,1),-R343),IF(U342=0,PMT(S343/DayCount,MAX(TermMonths-$A343+1,1),-R343),U342))))))</f>
        <v/>
      </c>
      <c r="V343" s="32">
        <f>IF(OR(R343&lt;=0,$A343&lt;&gt;J6,J6=0),0,MIN(MAX(0,K6-L6*R343),MAX(0,R343-(U343-T343))))</f>
        <v/>
      </c>
      <c r="W343" s="32">
        <f>IF(R343&lt;=0,0,MIN(R343,(U343-T343)+V343))</f>
        <v/>
      </c>
      <c r="X343" s="32">
        <f>IF(R343&lt;=0,0,MAX(0,R343-W343))</f>
        <v/>
      </c>
      <c r="Y343" s="32">
        <f>IF(OR($A343&gt;TermMonths,C7&lt;&gt;"Y"),0,AE342)</f>
        <v/>
      </c>
      <c r="Z343" s="31">
        <f>IF(Y343&lt;=0,0,IF($A343&lt;=E7,D7,F7))</f>
        <v/>
      </c>
      <c r="AA343" s="32">
        <f>IF(Y343&lt;=0,0,Y343*Z343/DayCount)</f>
        <v/>
      </c>
      <c r="AB343" s="32">
        <f>IF(Y343&lt;=0,0,MIN(Y343+AA343,IF(G7="InterestOnly",AA343,IF(G7="FixedAmount",IF($A343&lt;=E7,H7,I7),IF(OR($A343=1,$A343=E7+1),PMT(Z343/DayCount,MAX(TermMonths-$A343+1,1),-Y343),IF(AB342=0,PMT(Z343/DayCount,MAX(TermMonths-$A343+1,1),-Y343),AB342))))))</f>
        <v/>
      </c>
      <c r="AC343" s="32">
        <f>IF(OR(Y343&lt;=0,$A343&lt;&gt;J7,J7=0),0,MIN(MAX(0,K7-L7*Y343),MAX(0,Y343-(AB343-AA343))))</f>
        <v/>
      </c>
      <c r="AD343" s="32">
        <f>IF(Y343&lt;=0,0,MIN(Y343,(AB343-AA343)+AC343))</f>
        <v/>
      </c>
      <c r="AE343" s="32">
        <f>IF(Y343&lt;=0,0,MAX(0,Y343-AD343))</f>
        <v/>
      </c>
      <c r="AF343" s="32">
        <f>IF(OR($A343&gt;TermMonths,C8&lt;&gt;"Y"),0,AL342)</f>
        <v/>
      </c>
      <c r="AG343" s="31">
        <f>IF(AF343&lt;=0,0,IF($A343&lt;=E8,D8,F8))</f>
        <v/>
      </c>
      <c r="AH343" s="32">
        <f>IF(AF343&lt;=0,0,AF343*AG343/DayCount)</f>
        <v/>
      </c>
      <c r="AI343" s="32">
        <f>IF(AF343&lt;=0,0,MIN(AF343+AH343,IF(G8="InterestOnly",AH343,IF(G8="FixedAmount",IF($A343&lt;=E8,H8,I8),IF(OR($A343=1,$A343=E8+1),PMT(AG343/DayCount,MAX(TermMonths-$A343+1,1),-AF343),IF(AI342=0,PMT(AG343/DayCount,MAX(TermMonths-$A343+1,1),-AF343),AI342))))))</f>
        <v/>
      </c>
      <c r="AJ343" s="32">
        <f>IF(OR(AF343&lt;=0,$A343&lt;&gt;J8,J8=0),0,MIN(MAX(0,K8-L8*AF343),MAX(0,AF343-(AI343-AH343))))</f>
        <v/>
      </c>
      <c r="AK343" s="32">
        <f>IF(AF343&lt;=0,0,MIN(AF343,(AI343-AH343)+AJ343))</f>
        <v/>
      </c>
      <c r="AL343" s="32">
        <f>IF(AF343&lt;=0,0,MAX(0,AF343-AK343))</f>
        <v/>
      </c>
      <c r="AM343" s="32">
        <f>IF(OR($A343&gt;TermMonths,C9&lt;&gt;"Y"),0,AS342)</f>
        <v/>
      </c>
      <c r="AN343" s="31">
        <f>IF(AM343&lt;=0,0,IF($A343&lt;=E9,D9,F9))</f>
        <v/>
      </c>
      <c r="AO343" s="32">
        <f>IF(AM343&lt;=0,0,AM343*AN343/DayCount)</f>
        <v/>
      </c>
      <c r="AP343" s="32">
        <f>IF(AM343&lt;=0,0,MIN(AM343+AO343,IF(G9="InterestOnly",AO343,IF(G9="FixedAmount",IF($A343&lt;=E9,H9,I9),IF(OR($A343=1,$A343=E9+1),PMT(AN343/DayCount,MAX(TermMonths-$A343+1,1),-AM343),IF(AP342=0,PMT(AN343/DayCount,MAX(TermMonths-$A343+1,1),-AM343),AP342))))))</f>
        <v/>
      </c>
      <c r="AQ343" s="32">
        <f>IF(OR(AM343&lt;=0,$A343&lt;&gt;J9,J9=0),0,MIN(MAX(0,K9-L9*AM343),MAX(0,AM343-(AP343-AO343))))</f>
        <v/>
      </c>
      <c r="AR343" s="32">
        <f>IF(AM343&lt;=0,0,MIN(AM343,(AP343-AO343)+AQ343))</f>
        <v/>
      </c>
      <c r="AS343" s="32">
        <f>IF(AM343&lt;=0,0,MAX(0,AM343-AR343))</f>
        <v/>
      </c>
    </row>
    <row r="344">
      <c r="A344" s="33" t="n">
        <v>331</v>
      </c>
      <c r="B344" s="34">
        <f>IF(A344&gt;TermMonths,"",EDATE(StartDate,A344-1))</f>
        <v/>
      </c>
      <c r="C344" s="33">
        <f>IF(B344="","",YEAR(B344))</f>
        <v/>
      </c>
      <c r="D344" s="32">
        <f>IF(OR($A344&gt;TermMonths,C4&lt;&gt;"Y"),0,J343)</f>
        <v/>
      </c>
      <c r="E344" s="31">
        <f>IF(D344&lt;=0,0,IF($A344&lt;=E4,D4,F4))</f>
        <v/>
      </c>
      <c r="F344" s="32">
        <f>IF(D344&lt;=0,0,D344*E344/DayCount)</f>
        <v/>
      </c>
      <c r="G344" s="32">
        <f>IF(D344&lt;=0,0,MIN(D344+F344,IF(G4="InterestOnly",F344,IF(G4="FixedAmount",IF($A344&lt;=E4,H4,I4),IF(OR($A344=1,$A344=E4+1),PMT(E344/DayCount,MAX(TermMonths-$A344+1,1),-D344),IF(G343=0,PMT(E344/DayCount,MAX(TermMonths-$A344+1,1),-D344),G343))))))</f>
        <v/>
      </c>
      <c r="H344" s="32">
        <f>IF(OR(D344&lt;=0,$A344&lt;&gt;J4,J4=0),0,MIN(MAX(0,K4-L4*D344),MAX(0,D344-(G344-F344))))</f>
        <v/>
      </c>
      <c r="I344" s="32">
        <f>IF(D344&lt;=0,0,MIN(D344,(G344-F344)+H344))</f>
        <v/>
      </c>
      <c r="J344" s="32">
        <f>IF(D344&lt;=0,0,MAX(0,D344-I344))</f>
        <v/>
      </c>
      <c r="K344" s="32">
        <f>IF(OR($A344&gt;TermMonths,C5&lt;&gt;"Y"),0,Q343)</f>
        <v/>
      </c>
      <c r="L344" s="31">
        <f>IF(K344&lt;=0,0,IF($A344&lt;=E5,D5,F5))</f>
        <v/>
      </c>
      <c r="M344" s="32">
        <f>IF(K344&lt;=0,0,K344*L344/DayCount)</f>
        <v/>
      </c>
      <c r="N344" s="32">
        <f>IF(K344&lt;=0,0,MIN(K344+M344,IF(G5="InterestOnly",M344,IF(G5="FixedAmount",IF($A344&lt;=E5,H5,I5),IF(OR($A344=1,$A344=E5+1),PMT(L344/DayCount,MAX(TermMonths-$A344+1,1),-K344),IF(N343=0,PMT(L344/DayCount,MAX(TermMonths-$A344+1,1),-K344),N343))))))</f>
        <v/>
      </c>
      <c r="O344" s="32">
        <f>IF(OR(K344&lt;=0,$A344&lt;&gt;J5,J5=0),0,MIN(MAX(0,K5-L5*K344),MAX(0,K344-(N344-M344))))</f>
        <v/>
      </c>
      <c r="P344" s="32">
        <f>IF(K344&lt;=0,0,MIN(K344,(N344-M344)+O344))</f>
        <v/>
      </c>
      <c r="Q344" s="32">
        <f>IF(K344&lt;=0,0,MAX(0,K344-P344))</f>
        <v/>
      </c>
      <c r="R344" s="32">
        <f>IF(OR($A344&gt;TermMonths,C6&lt;&gt;"Y"),0,X343)</f>
        <v/>
      </c>
      <c r="S344" s="31">
        <f>IF(R344&lt;=0,0,IF($A344&lt;=E6,D6,F6))</f>
        <v/>
      </c>
      <c r="T344" s="32">
        <f>IF(R344&lt;=0,0,R344*S344/DayCount)</f>
        <v/>
      </c>
      <c r="U344" s="32">
        <f>IF(R344&lt;=0,0,MIN(R344+T344,IF(G6="InterestOnly",T344,IF(G6="FixedAmount",IF($A344&lt;=E6,H6,I6),IF(OR($A344=1,$A344=E6+1),PMT(S344/DayCount,MAX(TermMonths-$A344+1,1),-R344),IF(U343=0,PMT(S344/DayCount,MAX(TermMonths-$A344+1,1),-R344),U343))))))</f>
        <v/>
      </c>
      <c r="V344" s="32">
        <f>IF(OR(R344&lt;=0,$A344&lt;&gt;J6,J6=0),0,MIN(MAX(0,K6-L6*R344),MAX(0,R344-(U344-T344))))</f>
        <v/>
      </c>
      <c r="W344" s="32">
        <f>IF(R344&lt;=0,0,MIN(R344,(U344-T344)+V344))</f>
        <v/>
      </c>
      <c r="X344" s="32">
        <f>IF(R344&lt;=0,0,MAX(0,R344-W344))</f>
        <v/>
      </c>
      <c r="Y344" s="32">
        <f>IF(OR($A344&gt;TermMonths,C7&lt;&gt;"Y"),0,AE343)</f>
        <v/>
      </c>
      <c r="Z344" s="31">
        <f>IF(Y344&lt;=0,0,IF($A344&lt;=E7,D7,F7))</f>
        <v/>
      </c>
      <c r="AA344" s="32">
        <f>IF(Y344&lt;=0,0,Y344*Z344/DayCount)</f>
        <v/>
      </c>
      <c r="AB344" s="32">
        <f>IF(Y344&lt;=0,0,MIN(Y344+AA344,IF(G7="InterestOnly",AA344,IF(G7="FixedAmount",IF($A344&lt;=E7,H7,I7),IF(OR($A344=1,$A344=E7+1),PMT(Z344/DayCount,MAX(TermMonths-$A344+1,1),-Y344),IF(AB343=0,PMT(Z344/DayCount,MAX(TermMonths-$A344+1,1),-Y344),AB343))))))</f>
        <v/>
      </c>
      <c r="AC344" s="32">
        <f>IF(OR(Y344&lt;=0,$A344&lt;&gt;J7,J7=0),0,MIN(MAX(0,K7-L7*Y344),MAX(0,Y344-(AB344-AA344))))</f>
        <v/>
      </c>
      <c r="AD344" s="32">
        <f>IF(Y344&lt;=0,0,MIN(Y344,(AB344-AA344)+AC344))</f>
        <v/>
      </c>
      <c r="AE344" s="32">
        <f>IF(Y344&lt;=0,0,MAX(0,Y344-AD344))</f>
        <v/>
      </c>
      <c r="AF344" s="32">
        <f>IF(OR($A344&gt;TermMonths,C8&lt;&gt;"Y"),0,AL343)</f>
        <v/>
      </c>
      <c r="AG344" s="31">
        <f>IF(AF344&lt;=0,0,IF($A344&lt;=E8,D8,F8))</f>
        <v/>
      </c>
      <c r="AH344" s="32">
        <f>IF(AF344&lt;=0,0,AF344*AG344/DayCount)</f>
        <v/>
      </c>
      <c r="AI344" s="32">
        <f>IF(AF344&lt;=0,0,MIN(AF344+AH344,IF(G8="InterestOnly",AH344,IF(G8="FixedAmount",IF($A344&lt;=E8,H8,I8),IF(OR($A344=1,$A344=E8+1),PMT(AG344/DayCount,MAX(TermMonths-$A344+1,1),-AF344),IF(AI343=0,PMT(AG344/DayCount,MAX(TermMonths-$A344+1,1),-AF344),AI343))))))</f>
        <v/>
      </c>
      <c r="AJ344" s="32">
        <f>IF(OR(AF344&lt;=0,$A344&lt;&gt;J8,J8=0),0,MIN(MAX(0,K8-L8*AF344),MAX(0,AF344-(AI344-AH344))))</f>
        <v/>
      </c>
      <c r="AK344" s="32">
        <f>IF(AF344&lt;=0,0,MIN(AF344,(AI344-AH344)+AJ344))</f>
        <v/>
      </c>
      <c r="AL344" s="32">
        <f>IF(AF344&lt;=0,0,MAX(0,AF344-AK344))</f>
        <v/>
      </c>
      <c r="AM344" s="32">
        <f>IF(OR($A344&gt;TermMonths,C9&lt;&gt;"Y"),0,AS343)</f>
        <v/>
      </c>
      <c r="AN344" s="31">
        <f>IF(AM344&lt;=0,0,IF($A344&lt;=E9,D9,F9))</f>
        <v/>
      </c>
      <c r="AO344" s="32">
        <f>IF(AM344&lt;=0,0,AM344*AN344/DayCount)</f>
        <v/>
      </c>
      <c r="AP344" s="32">
        <f>IF(AM344&lt;=0,0,MIN(AM344+AO344,IF(G9="InterestOnly",AO344,IF(G9="FixedAmount",IF($A344&lt;=E9,H9,I9),IF(OR($A344=1,$A344=E9+1),PMT(AN344/DayCount,MAX(TermMonths-$A344+1,1),-AM344),IF(AP343=0,PMT(AN344/DayCount,MAX(TermMonths-$A344+1,1),-AM344),AP343))))))</f>
        <v/>
      </c>
      <c r="AQ344" s="32">
        <f>IF(OR(AM344&lt;=0,$A344&lt;&gt;J9,J9=0),0,MIN(MAX(0,K9-L9*AM344),MAX(0,AM344-(AP344-AO344))))</f>
        <v/>
      </c>
      <c r="AR344" s="32">
        <f>IF(AM344&lt;=0,0,MIN(AM344,(AP344-AO344)+AQ344))</f>
        <v/>
      </c>
      <c r="AS344" s="32">
        <f>IF(AM344&lt;=0,0,MAX(0,AM344-AR344))</f>
        <v/>
      </c>
    </row>
    <row r="345">
      <c r="A345" s="33" t="n">
        <v>332</v>
      </c>
      <c r="B345" s="34">
        <f>IF(A345&gt;TermMonths,"",EDATE(StartDate,A345-1))</f>
        <v/>
      </c>
      <c r="C345" s="33">
        <f>IF(B345="","",YEAR(B345))</f>
        <v/>
      </c>
      <c r="D345" s="32">
        <f>IF(OR($A345&gt;TermMonths,C4&lt;&gt;"Y"),0,J344)</f>
        <v/>
      </c>
      <c r="E345" s="31">
        <f>IF(D345&lt;=0,0,IF($A345&lt;=E4,D4,F4))</f>
        <v/>
      </c>
      <c r="F345" s="32">
        <f>IF(D345&lt;=0,0,D345*E345/DayCount)</f>
        <v/>
      </c>
      <c r="G345" s="32">
        <f>IF(D345&lt;=0,0,MIN(D345+F345,IF(G4="InterestOnly",F345,IF(G4="FixedAmount",IF($A345&lt;=E4,H4,I4),IF(OR($A345=1,$A345=E4+1),PMT(E345/DayCount,MAX(TermMonths-$A345+1,1),-D345),IF(G344=0,PMT(E345/DayCount,MAX(TermMonths-$A345+1,1),-D345),G344))))))</f>
        <v/>
      </c>
      <c r="H345" s="32">
        <f>IF(OR(D345&lt;=0,$A345&lt;&gt;J4,J4=0),0,MIN(MAX(0,K4-L4*D345),MAX(0,D345-(G345-F345))))</f>
        <v/>
      </c>
      <c r="I345" s="32">
        <f>IF(D345&lt;=0,0,MIN(D345,(G345-F345)+H345))</f>
        <v/>
      </c>
      <c r="J345" s="32">
        <f>IF(D345&lt;=0,0,MAX(0,D345-I345))</f>
        <v/>
      </c>
      <c r="K345" s="32">
        <f>IF(OR($A345&gt;TermMonths,C5&lt;&gt;"Y"),0,Q344)</f>
        <v/>
      </c>
      <c r="L345" s="31">
        <f>IF(K345&lt;=0,0,IF($A345&lt;=E5,D5,F5))</f>
        <v/>
      </c>
      <c r="M345" s="32">
        <f>IF(K345&lt;=0,0,K345*L345/DayCount)</f>
        <v/>
      </c>
      <c r="N345" s="32">
        <f>IF(K345&lt;=0,0,MIN(K345+M345,IF(G5="InterestOnly",M345,IF(G5="FixedAmount",IF($A345&lt;=E5,H5,I5),IF(OR($A345=1,$A345=E5+1),PMT(L345/DayCount,MAX(TermMonths-$A345+1,1),-K345),IF(N344=0,PMT(L345/DayCount,MAX(TermMonths-$A345+1,1),-K345),N344))))))</f>
        <v/>
      </c>
      <c r="O345" s="32">
        <f>IF(OR(K345&lt;=0,$A345&lt;&gt;J5,J5=0),0,MIN(MAX(0,K5-L5*K345),MAX(0,K345-(N345-M345))))</f>
        <v/>
      </c>
      <c r="P345" s="32">
        <f>IF(K345&lt;=0,0,MIN(K345,(N345-M345)+O345))</f>
        <v/>
      </c>
      <c r="Q345" s="32">
        <f>IF(K345&lt;=0,0,MAX(0,K345-P345))</f>
        <v/>
      </c>
      <c r="R345" s="32">
        <f>IF(OR($A345&gt;TermMonths,C6&lt;&gt;"Y"),0,X344)</f>
        <v/>
      </c>
      <c r="S345" s="31">
        <f>IF(R345&lt;=0,0,IF($A345&lt;=E6,D6,F6))</f>
        <v/>
      </c>
      <c r="T345" s="32">
        <f>IF(R345&lt;=0,0,R345*S345/DayCount)</f>
        <v/>
      </c>
      <c r="U345" s="32">
        <f>IF(R345&lt;=0,0,MIN(R345+T345,IF(G6="InterestOnly",T345,IF(G6="FixedAmount",IF($A345&lt;=E6,H6,I6),IF(OR($A345=1,$A345=E6+1),PMT(S345/DayCount,MAX(TermMonths-$A345+1,1),-R345),IF(U344=0,PMT(S345/DayCount,MAX(TermMonths-$A345+1,1),-R345),U344))))))</f>
        <v/>
      </c>
      <c r="V345" s="32">
        <f>IF(OR(R345&lt;=0,$A345&lt;&gt;J6,J6=0),0,MIN(MAX(0,K6-L6*R345),MAX(0,R345-(U345-T345))))</f>
        <v/>
      </c>
      <c r="W345" s="32">
        <f>IF(R345&lt;=0,0,MIN(R345,(U345-T345)+V345))</f>
        <v/>
      </c>
      <c r="X345" s="32">
        <f>IF(R345&lt;=0,0,MAX(0,R345-W345))</f>
        <v/>
      </c>
      <c r="Y345" s="32">
        <f>IF(OR($A345&gt;TermMonths,C7&lt;&gt;"Y"),0,AE344)</f>
        <v/>
      </c>
      <c r="Z345" s="31">
        <f>IF(Y345&lt;=0,0,IF($A345&lt;=E7,D7,F7))</f>
        <v/>
      </c>
      <c r="AA345" s="32">
        <f>IF(Y345&lt;=0,0,Y345*Z345/DayCount)</f>
        <v/>
      </c>
      <c r="AB345" s="32">
        <f>IF(Y345&lt;=0,0,MIN(Y345+AA345,IF(G7="InterestOnly",AA345,IF(G7="FixedAmount",IF($A345&lt;=E7,H7,I7),IF(OR($A345=1,$A345=E7+1),PMT(Z345/DayCount,MAX(TermMonths-$A345+1,1),-Y345),IF(AB344=0,PMT(Z345/DayCount,MAX(TermMonths-$A345+1,1),-Y345),AB344))))))</f>
        <v/>
      </c>
      <c r="AC345" s="32">
        <f>IF(OR(Y345&lt;=0,$A345&lt;&gt;J7,J7=0),0,MIN(MAX(0,K7-L7*Y345),MAX(0,Y345-(AB345-AA345))))</f>
        <v/>
      </c>
      <c r="AD345" s="32">
        <f>IF(Y345&lt;=0,0,MIN(Y345,(AB345-AA345)+AC345))</f>
        <v/>
      </c>
      <c r="AE345" s="32">
        <f>IF(Y345&lt;=0,0,MAX(0,Y345-AD345))</f>
        <v/>
      </c>
      <c r="AF345" s="32">
        <f>IF(OR($A345&gt;TermMonths,C8&lt;&gt;"Y"),0,AL344)</f>
        <v/>
      </c>
      <c r="AG345" s="31">
        <f>IF(AF345&lt;=0,0,IF($A345&lt;=E8,D8,F8))</f>
        <v/>
      </c>
      <c r="AH345" s="32">
        <f>IF(AF345&lt;=0,0,AF345*AG345/DayCount)</f>
        <v/>
      </c>
      <c r="AI345" s="32">
        <f>IF(AF345&lt;=0,0,MIN(AF345+AH345,IF(G8="InterestOnly",AH345,IF(G8="FixedAmount",IF($A345&lt;=E8,H8,I8),IF(OR($A345=1,$A345=E8+1),PMT(AG345/DayCount,MAX(TermMonths-$A345+1,1),-AF345),IF(AI344=0,PMT(AG345/DayCount,MAX(TermMonths-$A345+1,1),-AF345),AI344))))))</f>
        <v/>
      </c>
      <c r="AJ345" s="32">
        <f>IF(OR(AF345&lt;=0,$A345&lt;&gt;J8,J8=0),0,MIN(MAX(0,K8-L8*AF345),MAX(0,AF345-(AI345-AH345))))</f>
        <v/>
      </c>
      <c r="AK345" s="32">
        <f>IF(AF345&lt;=0,0,MIN(AF345,(AI345-AH345)+AJ345))</f>
        <v/>
      </c>
      <c r="AL345" s="32">
        <f>IF(AF345&lt;=0,0,MAX(0,AF345-AK345))</f>
        <v/>
      </c>
      <c r="AM345" s="32">
        <f>IF(OR($A345&gt;TermMonths,C9&lt;&gt;"Y"),0,AS344)</f>
        <v/>
      </c>
      <c r="AN345" s="31">
        <f>IF(AM345&lt;=0,0,IF($A345&lt;=E9,D9,F9))</f>
        <v/>
      </c>
      <c r="AO345" s="32">
        <f>IF(AM345&lt;=0,0,AM345*AN345/DayCount)</f>
        <v/>
      </c>
      <c r="AP345" s="32">
        <f>IF(AM345&lt;=0,0,MIN(AM345+AO345,IF(G9="InterestOnly",AO345,IF(G9="FixedAmount",IF($A345&lt;=E9,H9,I9),IF(OR($A345=1,$A345=E9+1),PMT(AN345/DayCount,MAX(TermMonths-$A345+1,1),-AM345),IF(AP344=0,PMT(AN345/DayCount,MAX(TermMonths-$A345+1,1),-AM345),AP344))))))</f>
        <v/>
      </c>
      <c r="AQ345" s="32">
        <f>IF(OR(AM345&lt;=0,$A345&lt;&gt;J9,J9=0),0,MIN(MAX(0,K9-L9*AM345),MAX(0,AM345-(AP345-AO345))))</f>
        <v/>
      </c>
      <c r="AR345" s="32">
        <f>IF(AM345&lt;=0,0,MIN(AM345,(AP345-AO345)+AQ345))</f>
        <v/>
      </c>
      <c r="AS345" s="32">
        <f>IF(AM345&lt;=0,0,MAX(0,AM345-AR345))</f>
        <v/>
      </c>
    </row>
    <row r="346">
      <c r="A346" s="33" t="n">
        <v>333</v>
      </c>
      <c r="B346" s="34">
        <f>IF(A346&gt;TermMonths,"",EDATE(StartDate,A346-1))</f>
        <v/>
      </c>
      <c r="C346" s="33">
        <f>IF(B346="","",YEAR(B346))</f>
        <v/>
      </c>
      <c r="D346" s="32">
        <f>IF(OR($A346&gt;TermMonths,C4&lt;&gt;"Y"),0,J345)</f>
        <v/>
      </c>
      <c r="E346" s="31">
        <f>IF(D346&lt;=0,0,IF($A346&lt;=E4,D4,F4))</f>
        <v/>
      </c>
      <c r="F346" s="32">
        <f>IF(D346&lt;=0,0,D346*E346/DayCount)</f>
        <v/>
      </c>
      <c r="G346" s="32">
        <f>IF(D346&lt;=0,0,MIN(D346+F346,IF(G4="InterestOnly",F346,IF(G4="FixedAmount",IF($A346&lt;=E4,H4,I4),IF(OR($A346=1,$A346=E4+1),PMT(E346/DayCount,MAX(TermMonths-$A346+1,1),-D346),IF(G345=0,PMT(E346/DayCount,MAX(TermMonths-$A346+1,1),-D346),G345))))))</f>
        <v/>
      </c>
      <c r="H346" s="32">
        <f>IF(OR(D346&lt;=0,$A346&lt;&gt;J4,J4=0),0,MIN(MAX(0,K4-L4*D346),MAX(0,D346-(G346-F346))))</f>
        <v/>
      </c>
      <c r="I346" s="32">
        <f>IF(D346&lt;=0,0,MIN(D346,(G346-F346)+H346))</f>
        <v/>
      </c>
      <c r="J346" s="32">
        <f>IF(D346&lt;=0,0,MAX(0,D346-I346))</f>
        <v/>
      </c>
      <c r="K346" s="32">
        <f>IF(OR($A346&gt;TermMonths,C5&lt;&gt;"Y"),0,Q345)</f>
        <v/>
      </c>
      <c r="L346" s="31">
        <f>IF(K346&lt;=0,0,IF($A346&lt;=E5,D5,F5))</f>
        <v/>
      </c>
      <c r="M346" s="32">
        <f>IF(K346&lt;=0,0,K346*L346/DayCount)</f>
        <v/>
      </c>
      <c r="N346" s="32">
        <f>IF(K346&lt;=0,0,MIN(K346+M346,IF(G5="InterestOnly",M346,IF(G5="FixedAmount",IF($A346&lt;=E5,H5,I5),IF(OR($A346=1,$A346=E5+1),PMT(L346/DayCount,MAX(TermMonths-$A346+1,1),-K346),IF(N345=0,PMT(L346/DayCount,MAX(TermMonths-$A346+1,1),-K346),N345))))))</f>
        <v/>
      </c>
      <c r="O346" s="32">
        <f>IF(OR(K346&lt;=0,$A346&lt;&gt;J5,J5=0),0,MIN(MAX(0,K5-L5*K346),MAX(0,K346-(N346-M346))))</f>
        <v/>
      </c>
      <c r="P346" s="32">
        <f>IF(K346&lt;=0,0,MIN(K346,(N346-M346)+O346))</f>
        <v/>
      </c>
      <c r="Q346" s="32">
        <f>IF(K346&lt;=0,0,MAX(0,K346-P346))</f>
        <v/>
      </c>
      <c r="R346" s="32">
        <f>IF(OR($A346&gt;TermMonths,C6&lt;&gt;"Y"),0,X345)</f>
        <v/>
      </c>
      <c r="S346" s="31">
        <f>IF(R346&lt;=0,0,IF($A346&lt;=E6,D6,F6))</f>
        <v/>
      </c>
      <c r="T346" s="32">
        <f>IF(R346&lt;=0,0,R346*S346/DayCount)</f>
        <v/>
      </c>
      <c r="U346" s="32">
        <f>IF(R346&lt;=0,0,MIN(R346+T346,IF(G6="InterestOnly",T346,IF(G6="FixedAmount",IF($A346&lt;=E6,H6,I6),IF(OR($A346=1,$A346=E6+1),PMT(S346/DayCount,MAX(TermMonths-$A346+1,1),-R346),IF(U345=0,PMT(S346/DayCount,MAX(TermMonths-$A346+1,1),-R346),U345))))))</f>
        <v/>
      </c>
      <c r="V346" s="32">
        <f>IF(OR(R346&lt;=0,$A346&lt;&gt;J6,J6=0),0,MIN(MAX(0,K6-L6*R346),MAX(0,R346-(U346-T346))))</f>
        <v/>
      </c>
      <c r="W346" s="32">
        <f>IF(R346&lt;=0,0,MIN(R346,(U346-T346)+V346))</f>
        <v/>
      </c>
      <c r="X346" s="32">
        <f>IF(R346&lt;=0,0,MAX(0,R346-W346))</f>
        <v/>
      </c>
      <c r="Y346" s="32">
        <f>IF(OR($A346&gt;TermMonths,C7&lt;&gt;"Y"),0,AE345)</f>
        <v/>
      </c>
      <c r="Z346" s="31">
        <f>IF(Y346&lt;=0,0,IF($A346&lt;=E7,D7,F7))</f>
        <v/>
      </c>
      <c r="AA346" s="32">
        <f>IF(Y346&lt;=0,0,Y346*Z346/DayCount)</f>
        <v/>
      </c>
      <c r="AB346" s="32">
        <f>IF(Y346&lt;=0,0,MIN(Y346+AA346,IF(G7="InterestOnly",AA346,IF(G7="FixedAmount",IF($A346&lt;=E7,H7,I7),IF(OR($A346=1,$A346=E7+1),PMT(Z346/DayCount,MAX(TermMonths-$A346+1,1),-Y346),IF(AB345=0,PMT(Z346/DayCount,MAX(TermMonths-$A346+1,1),-Y346),AB345))))))</f>
        <v/>
      </c>
      <c r="AC346" s="32">
        <f>IF(OR(Y346&lt;=0,$A346&lt;&gt;J7,J7=0),0,MIN(MAX(0,K7-L7*Y346),MAX(0,Y346-(AB346-AA346))))</f>
        <v/>
      </c>
      <c r="AD346" s="32">
        <f>IF(Y346&lt;=0,0,MIN(Y346,(AB346-AA346)+AC346))</f>
        <v/>
      </c>
      <c r="AE346" s="32">
        <f>IF(Y346&lt;=0,0,MAX(0,Y346-AD346))</f>
        <v/>
      </c>
      <c r="AF346" s="32">
        <f>IF(OR($A346&gt;TermMonths,C8&lt;&gt;"Y"),0,AL345)</f>
        <v/>
      </c>
      <c r="AG346" s="31">
        <f>IF(AF346&lt;=0,0,IF($A346&lt;=E8,D8,F8))</f>
        <v/>
      </c>
      <c r="AH346" s="32">
        <f>IF(AF346&lt;=0,0,AF346*AG346/DayCount)</f>
        <v/>
      </c>
      <c r="AI346" s="32">
        <f>IF(AF346&lt;=0,0,MIN(AF346+AH346,IF(G8="InterestOnly",AH346,IF(G8="FixedAmount",IF($A346&lt;=E8,H8,I8),IF(OR($A346=1,$A346=E8+1),PMT(AG346/DayCount,MAX(TermMonths-$A346+1,1),-AF346),IF(AI345=0,PMT(AG346/DayCount,MAX(TermMonths-$A346+1,1),-AF346),AI345))))))</f>
        <v/>
      </c>
      <c r="AJ346" s="32">
        <f>IF(OR(AF346&lt;=0,$A346&lt;&gt;J8,J8=0),0,MIN(MAX(0,K8-L8*AF346),MAX(0,AF346-(AI346-AH346))))</f>
        <v/>
      </c>
      <c r="AK346" s="32">
        <f>IF(AF346&lt;=0,0,MIN(AF346,(AI346-AH346)+AJ346))</f>
        <v/>
      </c>
      <c r="AL346" s="32">
        <f>IF(AF346&lt;=0,0,MAX(0,AF346-AK346))</f>
        <v/>
      </c>
      <c r="AM346" s="32">
        <f>IF(OR($A346&gt;TermMonths,C9&lt;&gt;"Y"),0,AS345)</f>
        <v/>
      </c>
      <c r="AN346" s="31">
        <f>IF(AM346&lt;=0,0,IF($A346&lt;=E9,D9,F9))</f>
        <v/>
      </c>
      <c r="AO346" s="32">
        <f>IF(AM346&lt;=0,0,AM346*AN346/DayCount)</f>
        <v/>
      </c>
      <c r="AP346" s="32">
        <f>IF(AM346&lt;=0,0,MIN(AM346+AO346,IF(G9="InterestOnly",AO346,IF(G9="FixedAmount",IF($A346&lt;=E9,H9,I9),IF(OR($A346=1,$A346=E9+1),PMT(AN346/DayCount,MAX(TermMonths-$A346+1,1),-AM346),IF(AP345=0,PMT(AN346/DayCount,MAX(TermMonths-$A346+1,1),-AM346),AP345))))))</f>
        <v/>
      </c>
      <c r="AQ346" s="32">
        <f>IF(OR(AM346&lt;=0,$A346&lt;&gt;J9,J9=0),0,MIN(MAX(0,K9-L9*AM346),MAX(0,AM346-(AP346-AO346))))</f>
        <v/>
      </c>
      <c r="AR346" s="32">
        <f>IF(AM346&lt;=0,0,MIN(AM346,(AP346-AO346)+AQ346))</f>
        <v/>
      </c>
      <c r="AS346" s="32">
        <f>IF(AM346&lt;=0,0,MAX(0,AM346-AR346))</f>
        <v/>
      </c>
    </row>
    <row r="347">
      <c r="A347" s="33" t="n">
        <v>334</v>
      </c>
      <c r="B347" s="34">
        <f>IF(A347&gt;TermMonths,"",EDATE(StartDate,A347-1))</f>
        <v/>
      </c>
      <c r="C347" s="33">
        <f>IF(B347="","",YEAR(B347))</f>
        <v/>
      </c>
      <c r="D347" s="32">
        <f>IF(OR($A347&gt;TermMonths,C4&lt;&gt;"Y"),0,J346)</f>
        <v/>
      </c>
      <c r="E347" s="31">
        <f>IF(D347&lt;=0,0,IF($A347&lt;=E4,D4,F4))</f>
        <v/>
      </c>
      <c r="F347" s="32">
        <f>IF(D347&lt;=0,0,D347*E347/DayCount)</f>
        <v/>
      </c>
      <c r="G347" s="32">
        <f>IF(D347&lt;=0,0,MIN(D347+F347,IF(G4="InterestOnly",F347,IF(G4="FixedAmount",IF($A347&lt;=E4,H4,I4),IF(OR($A347=1,$A347=E4+1),PMT(E347/DayCount,MAX(TermMonths-$A347+1,1),-D347),IF(G346=0,PMT(E347/DayCount,MAX(TermMonths-$A347+1,1),-D347),G346))))))</f>
        <v/>
      </c>
      <c r="H347" s="32">
        <f>IF(OR(D347&lt;=0,$A347&lt;&gt;J4,J4=0),0,MIN(MAX(0,K4-L4*D347),MAX(0,D347-(G347-F347))))</f>
        <v/>
      </c>
      <c r="I347" s="32">
        <f>IF(D347&lt;=0,0,MIN(D347,(G347-F347)+H347))</f>
        <v/>
      </c>
      <c r="J347" s="32">
        <f>IF(D347&lt;=0,0,MAX(0,D347-I347))</f>
        <v/>
      </c>
      <c r="K347" s="32">
        <f>IF(OR($A347&gt;TermMonths,C5&lt;&gt;"Y"),0,Q346)</f>
        <v/>
      </c>
      <c r="L347" s="31">
        <f>IF(K347&lt;=0,0,IF($A347&lt;=E5,D5,F5))</f>
        <v/>
      </c>
      <c r="M347" s="32">
        <f>IF(K347&lt;=0,0,K347*L347/DayCount)</f>
        <v/>
      </c>
      <c r="N347" s="32">
        <f>IF(K347&lt;=0,0,MIN(K347+M347,IF(G5="InterestOnly",M347,IF(G5="FixedAmount",IF($A347&lt;=E5,H5,I5),IF(OR($A347=1,$A347=E5+1),PMT(L347/DayCount,MAX(TermMonths-$A347+1,1),-K347),IF(N346=0,PMT(L347/DayCount,MAX(TermMonths-$A347+1,1),-K347),N346))))))</f>
        <v/>
      </c>
      <c r="O347" s="32">
        <f>IF(OR(K347&lt;=0,$A347&lt;&gt;J5,J5=0),0,MIN(MAX(0,K5-L5*K347),MAX(0,K347-(N347-M347))))</f>
        <v/>
      </c>
      <c r="P347" s="32">
        <f>IF(K347&lt;=0,0,MIN(K347,(N347-M347)+O347))</f>
        <v/>
      </c>
      <c r="Q347" s="32">
        <f>IF(K347&lt;=0,0,MAX(0,K347-P347))</f>
        <v/>
      </c>
      <c r="R347" s="32">
        <f>IF(OR($A347&gt;TermMonths,C6&lt;&gt;"Y"),0,X346)</f>
        <v/>
      </c>
      <c r="S347" s="31">
        <f>IF(R347&lt;=0,0,IF($A347&lt;=E6,D6,F6))</f>
        <v/>
      </c>
      <c r="T347" s="32">
        <f>IF(R347&lt;=0,0,R347*S347/DayCount)</f>
        <v/>
      </c>
      <c r="U347" s="32">
        <f>IF(R347&lt;=0,0,MIN(R347+T347,IF(G6="InterestOnly",T347,IF(G6="FixedAmount",IF($A347&lt;=E6,H6,I6),IF(OR($A347=1,$A347=E6+1),PMT(S347/DayCount,MAX(TermMonths-$A347+1,1),-R347),IF(U346=0,PMT(S347/DayCount,MAX(TermMonths-$A347+1,1),-R347),U346))))))</f>
        <v/>
      </c>
      <c r="V347" s="32">
        <f>IF(OR(R347&lt;=0,$A347&lt;&gt;J6,J6=0),0,MIN(MAX(0,K6-L6*R347),MAX(0,R347-(U347-T347))))</f>
        <v/>
      </c>
      <c r="W347" s="32">
        <f>IF(R347&lt;=0,0,MIN(R347,(U347-T347)+V347))</f>
        <v/>
      </c>
      <c r="X347" s="32">
        <f>IF(R347&lt;=0,0,MAX(0,R347-W347))</f>
        <v/>
      </c>
      <c r="Y347" s="32">
        <f>IF(OR($A347&gt;TermMonths,C7&lt;&gt;"Y"),0,AE346)</f>
        <v/>
      </c>
      <c r="Z347" s="31">
        <f>IF(Y347&lt;=0,0,IF($A347&lt;=E7,D7,F7))</f>
        <v/>
      </c>
      <c r="AA347" s="32">
        <f>IF(Y347&lt;=0,0,Y347*Z347/DayCount)</f>
        <v/>
      </c>
      <c r="AB347" s="32">
        <f>IF(Y347&lt;=0,0,MIN(Y347+AA347,IF(G7="InterestOnly",AA347,IF(G7="FixedAmount",IF($A347&lt;=E7,H7,I7),IF(OR($A347=1,$A347=E7+1),PMT(Z347/DayCount,MAX(TermMonths-$A347+1,1),-Y347),IF(AB346=0,PMT(Z347/DayCount,MAX(TermMonths-$A347+1,1),-Y347),AB346))))))</f>
        <v/>
      </c>
      <c r="AC347" s="32">
        <f>IF(OR(Y347&lt;=0,$A347&lt;&gt;J7,J7=0),0,MIN(MAX(0,K7-L7*Y347),MAX(0,Y347-(AB347-AA347))))</f>
        <v/>
      </c>
      <c r="AD347" s="32">
        <f>IF(Y347&lt;=0,0,MIN(Y347,(AB347-AA347)+AC347))</f>
        <v/>
      </c>
      <c r="AE347" s="32">
        <f>IF(Y347&lt;=0,0,MAX(0,Y347-AD347))</f>
        <v/>
      </c>
      <c r="AF347" s="32">
        <f>IF(OR($A347&gt;TermMonths,C8&lt;&gt;"Y"),0,AL346)</f>
        <v/>
      </c>
      <c r="AG347" s="31">
        <f>IF(AF347&lt;=0,0,IF($A347&lt;=E8,D8,F8))</f>
        <v/>
      </c>
      <c r="AH347" s="32">
        <f>IF(AF347&lt;=0,0,AF347*AG347/DayCount)</f>
        <v/>
      </c>
      <c r="AI347" s="32">
        <f>IF(AF347&lt;=0,0,MIN(AF347+AH347,IF(G8="InterestOnly",AH347,IF(G8="FixedAmount",IF($A347&lt;=E8,H8,I8),IF(OR($A347=1,$A347=E8+1),PMT(AG347/DayCount,MAX(TermMonths-$A347+1,1),-AF347),IF(AI346=0,PMT(AG347/DayCount,MAX(TermMonths-$A347+1,1),-AF347),AI346))))))</f>
        <v/>
      </c>
      <c r="AJ347" s="32">
        <f>IF(OR(AF347&lt;=0,$A347&lt;&gt;J8,J8=0),0,MIN(MAX(0,K8-L8*AF347),MAX(0,AF347-(AI347-AH347))))</f>
        <v/>
      </c>
      <c r="AK347" s="32">
        <f>IF(AF347&lt;=0,0,MIN(AF347,(AI347-AH347)+AJ347))</f>
        <v/>
      </c>
      <c r="AL347" s="32">
        <f>IF(AF347&lt;=0,0,MAX(0,AF347-AK347))</f>
        <v/>
      </c>
      <c r="AM347" s="32">
        <f>IF(OR($A347&gt;TermMonths,C9&lt;&gt;"Y"),0,AS346)</f>
        <v/>
      </c>
      <c r="AN347" s="31">
        <f>IF(AM347&lt;=0,0,IF($A347&lt;=E9,D9,F9))</f>
        <v/>
      </c>
      <c r="AO347" s="32">
        <f>IF(AM347&lt;=0,0,AM347*AN347/DayCount)</f>
        <v/>
      </c>
      <c r="AP347" s="32">
        <f>IF(AM347&lt;=0,0,MIN(AM347+AO347,IF(G9="InterestOnly",AO347,IF(G9="FixedAmount",IF($A347&lt;=E9,H9,I9),IF(OR($A347=1,$A347=E9+1),PMT(AN347/DayCount,MAX(TermMonths-$A347+1,1),-AM347),IF(AP346=0,PMT(AN347/DayCount,MAX(TermMonths-$A347+1,1),-AM347),AP346))))))</f>
        <v/>
      </c>
      <c r="AQ347" s="32">
        <f>IF(OR(AM347&lt;=0,$A347&lt;&gt;J9,J9=0),0,MIN(MAX(0,K9-L9*AM347),MAX(0,AM347-(AP347-AO347))))</f>
        <v/>
      </c>
      <c r="AR347" s="32">
        <f>IF(AM347&lt;=0,0,MIN(AM347,(AP347-AO347)+AQ347))</f>
        <v/>
      </c>
      <c r="AS347" s="32">
        <f>IF(AM347&lt;=0,0,MAX(0,AM347-AR347))</f>
        <v/>
      </c>
    </row>
    <row r="348">
      <c r="A348" s="33" t="n">
        <v>335</v>
      </c>
      <c r="B348" s="34">
        <f>IF(A348&gt;TermMonths,"",EDATE(StartDate,A348-1))</f>
        <v/>
      </c>
      <c r="C348" s="33">
        <f>IF(B348="","",YEAR(B348))</f>
        <v/>
      </c>
      <c r="D348" s="32">
        <f>IF(OR($A348&gt;TermMonths,C4&lt;&gt;"Y"),0,J347)</f>
        <v/>
      </c>
      <c r="E348" s="31">
        <f>IF(D348&lt;=0,0,IF($A348&lt;=E4,D4,F4))</f>
        <v/>
      </c>
      <c r="F348" s="32">
        <f>IF(D348&lt;=0,0,D348*E348/DayCount)</f>
        <v/>
      </c>
      <c r="G348" s="32">
        <f>IF(D348&lt;=0,0,MIN(D348+F348,IF(G4="InterestOnly",F348,IF(G4="FixedAmount",IF($A348&lt;=E4,H4,I4),IF(OR($A348=1,$A348=E4+1),PMT(E348/DayCount,MAX(TermMonths-$A348+1,1),-D348),IF(G347=0,PMT(E348/DayCount,MAX(TermMonths-$A348+1,1),-D348),G347))))))</f>
        <v/>
      </c>
      <c r="H348" s="32">
        <f>IF(OR(D348&lt;=0,$A348&lt;&gt;J4,J4=0),0,MIN(MAX(0,K4-L4*D348),MAX(0,D348-(G348-F348))))</f>
        <v/>
      </c>
      <c r="I348" s="32">
        <f>IF(D348&lt;=0,0,MIN(D348,(G348-F348)+H348))</f>
        <v/>
      </c>
      <c r="J348" s="32">
        <f>IF(D348&lt;=0,0,MAX(0,D348-I348))</f>
        <v/>
      </c>
      <c r="K348" s="32">
        <f>IF(OR($A348&gt;TermMonths,C5&lt;&gt;"Y"),0,Q347)</f>
        <v/>
      </c>
      <c r="L348" s="31">
        <f>IF(K348&lt;=0,0,IF($A348&lt;=E5,D5,F5))</f>
        <v/>
      </c>
      <c r="M348" s="32">
        <f>IF(K348&lt;=0,0,K348*L348/DayCount)</f>
        <v/>
      </c>
      <c r="N348" s="32">
        <f>IF(K348&lt;=0,0,MIN(K348+M348,IF(G5="InterestOnly",M348,IF(G5="FixedAmount",IF($A348&lt;=E5,H5,I5),IF(OR($A348=1,$A348=E5+1),PMT(L348/DayCount,MAX(TermMonths-$A348+1,1),-K348),IF(N347=0,PMT(L348/DayCount,MAX(TermMonths-$A348+1,1),-K348),N347))))))</f>
        <v/>
      </c>
      <c r="O348" s="32">
        <f>IF(OR(K348&lt;=0,$A348&lt;&gt;J5,J5=0),0,MIN(MAX(0,K5-L5*K348),MAX(0,K348-(N348-M348))))</f>
        <v/>
      </c>
      <c r="P348" s="32">
        <f>IF(K348&lt;=0,0,MIN(K348,(N348-M348)+O348))</f>
        <v/>
      </c>
      <c r="Q348" s="32">
        <f>IF(K348&lt;=0,0,MAX(0,K348-P348))</f>
        <v/>
      </c>
      <c r="R348" s="32">
        <f>IF(OR($A348&gt;TermMonths,C6&lt;&gt;"Y"),0,X347)</f>
        <v/>
      </c>
      <c r="S348" s="31">
        <f>IF(R348&lt;=0,0,IF($A348&lt;=E6,D6,F6))</f>
        <v/>
      </c>
      <c r="T348" s="32">
        <f>IF(R348&lt;=0,0,R348*S348/DayCount)</f>
        <v/>
      </c>
      <c r="U348" s="32">
        <f>IF(R348&lt;=0,0,MIN(R348+T348,IF(G6="InterestOnly",T348,IF(G6="FixedAmount",IF($A348&lt;=E6,H6,I6),IF(OR($A348=1,$A348=E6+1),PMT(S348/DayCount,MAX(TermMonths-$A348+1,1),-R348),IF(U347=0,PMT(S348/DayCount,MAX(TermMonths-$A348+1,1),-R348),U347))))))</f>
        <v/>
      </c>
      <c r="V348" s="32">
        <f>IF(OR(R348&lt;=0,$A348&lt;&gt;J6,J6=0),0,MIN(MAX(0,K6-L6*R348),MAX(0,R348-(U348-T348))))</f>
        <v/>
      </c>
      <c r="W348" s="32">
        <f>IF(R348&lt;=0,0,MIN(R348,(U348-T348)+V348))</f>
        <v/>
      </c>
      <c r="X348" s="32">
        <f>IF(R348&lt;=0,0,MAX(0,R348-W348))</f>
        <v/>
      </c>
      <c r="Y348" s="32">
        <f>IF(OR($A348&gt;TermMonths,C7&lt;&gt;"Y"),0,AE347)</f>
        <v/>
      </c>
      <c r="Z348" s="31">
        <f>IF(Y348&lt;=0,0,IF($A348&lt;=E7,D7,F7))</f>
        <v/>
      </c>
      <c r="AA348" s="32">
        <f>IF(Y348&lt;=0,0,Y348*Z348/DayCount)</f>
        <v/>
      </c>
      <c r="AB348" s="32">
        <f>IF(Y348&lt;=0,0,MIN(Y348+AA348,IF(G7="InterestOnly",AA348,IF(G7="FixedAmount",IF($A348&lt;=E7,H7,I7),IF(OR($A348=1,$A348=E7+1),PMT(Z348/DayCount,MAX(TermMonths-$A348+1,1),-Y348),IF(AB347=0,PMT(Z348/DayCount,MAX(TermMonths-$A348+1,1),-Y348),AB347))))))</f>
        <v/>
      </c>
      <c r="AC348" s="32">
        <f>IF(OR(Y348&lt;=0,$A348&lt;&gt;J7,J7=0),0,MIN(MAX(0,K7-L7*Y348),MAX(0,Y348-(AB348-AA348))))</f>
        <v/>
      </c>
      <c r="AD348" s="32">
        <f>IF(Y348&lt;=0,0,MIN(Y348,(AB348-AA348)+AC348))</f>
        <v/>
      </c>
      <c r="AE348" s="32">
        <f>IF(Y348&lt;=0,0,MAX(0,Y348-AD348))</f>
        <v/>
      </c>
      <c r="AF348" s="32">
        <f>IF(OR($A348&gt;TermMonths,C8&lt;&gt;"Y"),0,AL347)</f>
        <v/>
      </c>
      <c r="AG348" s="31">
        <f>IF(AF348&lt;=0,0,IF($A348&lt;=E8,D8,F8))</f>
        <v/>
      </c>
      <c r="AH348" s="32">
        <f>IF(AF348&lt;=0,0,AF348*AG348/DayCount)</f>
        <v/>
      </c>
      <c r="AI348" s="32">
        <f>IF(AF348&lt;=0,0,MIN(AF348+AH348,IF(G8="InterestOnly",AH348,IF(G8="FixedAmount",IF($A348&lt;=E8,H8,I8),IF(OR($A348=1,$A348=E8+1),PMT(AG348/DayCount,MAX(TermMonths-$A348+1,1),-AF348),IF(AI347=0,PMT(AG348/DayCount,MAX(TermMonths-$A348+1,1),-AF348),AI347))))))</f>
        <v/>
      </c>
      <c r="AJ348" s="32">
        <f>IF(OR(AF348&lt;=0,$A348&lt;&gt;J8,J8=0),0,MIN(MAX(0,K8-L8*AF348),MAX(0,AF348-(AI348-AH348))))</f>
        <v/>
      </c>
      <c r="AK348" s="32">
        <f>IF(AF348&lt;=0,0,MIN(AF348,(AI348-AH348)+AJ348))</f>
        <v/>
      </c>
      <c r="AL348" s="32">
        <f>IF(AF348&lt;=0,0,MAX(0,AF348-AK348))</f>
        <v/>
      </c>
      <c r="AM348" s="32">
        <f>IF(OR($A348&gt;TermMonths,C9&lt;&gt;"Y"),0,AS347)</f>
        <v/>
      </c>
      <c r="AN348" s="31">
        <f>IF(AM348&lt;=0,0,IF($A348&lt;=E9,D9,F9))</f>
        <v/>
      </c>
      <c r="AO348" s="32">
        <f>IF(AM348&lt;=0,0,AM348*AN348/DayCount)</f>
        <v/>
      </c>
      <c r="AP348" s="32">
        <f>IF(AM348&lt;=0,0,MIN(AM348+AO348,IF(G9="InterestOnly",AO348,IF(G9="FixedAmount",IF($A348&lt;=E9,H9,I9),IF(OR($A348=1,$A348=E9+1),PMT(AN348/DayCount,MAX(TermMonths-$A348+1,1),-AM348),IF(AP347=0,PMT(AN348/DayCount,MAX(TermMonths-$A348+1,1),-AM348),AP347))))))</f>
        <v/>
      </c>
      <c r="AQ348" s="32">
        <f>IF(OR(AM348&lt;=0,$A348&lt;&gt;J9,J9=0),0,MIN(MAX(0,K9-L9*AM348),MAX(0,AM348-(AP348-AO348))))</f>
        <v/>
      </c>
      <c r="AR348" s="32">
        <f>IF(AM348&lt;=0,0,MIN(AM348,(AP348-AO348)+AQ348))</f>
        <v/>
      </c>
      <c r="AS348" s="32">
        <f>IF(AM348&lt;=0,0,MAX(0,AM348-AR348))</f>
        <v/>
      </c>
    </row>
    <row r="349">
      <c r="A349" s="33" t="n">
        <v>336</v>
      </c>
      <c r="B349" s="34">
        <f>IF(A349&gt;TermMonths,"",EDATE(StartDate,A349-1))</f>
        <v/>
      </c>
      <c r="C349" s="33">
        <f>IF(B349="","",YEAR(B349))</f>
        <v/>
      </c>
      <c r="D349" s="32">
        <f>IF(OR($A349&gt;TermMonths,C4&lt;&gt;"Y"),0,J348)</f>
        <v/>
      </c>
      <c r="E349" s="31">
        <f>IF(D349&lt;=0,0,IF($A349&lt;=E4,D4,F4))</f>
        <v/>
      </c>
      <c r="F349" s="32">
        <f>IF(D349&lt;=0,0,D349*E349/DayCount)</f>
        <v/>
      </c>
      <c r="G349" s="32">
        <f>IF(D349&lt;=0,0,MIN(D349+F349,IF(G4="InterestOnly",F349,IF(G4="FixedAmount",IF($A349&lt;=E4,H4,I4),IF(OR($A349=1,$A349=E4+1),PMT(E349/DayCount,MAX(TermMonths-$A349+1,1),-D349),IF(G348=0,PMT(E349/DayCount,MAX(TermMonths-$A349+1,1),-D349),G348))))))</f>
        <v/>
      </c>
      <c r="H349" s="32">
        <f>IF(OR(D349&lt;=0,$A349&lt;&gt;J4,J4=0),0,MIN(MAX(0,K4-L4*D349),MAX(0,D349-(G349-F349))))</f>
        <v/>
      </c>
      <c r="I349" s="32">
        <f>IF(D349&lt;=0,0,MIN(D349,(G349-F349)+H349))</f>
        <v/>
      </c>
      <c r="J349" s="32">
        <f>IF(D349&lt;=0,0,MAX(0,D349-I349))</f>
        <v/>
      </c>
      <c r="K349" s="32">
        <f>IF(OR($A349&gt;TermMonths,C5&lt;&gt;"Y"),0,Q348)</f>
        <v/>
      </c>
      <c r="L349" s="31">
        <f>IF(K349&lt;=0,0,IF($A349&lt;=E5,D5,F5))</f>
        <v/>
      </c>
      <c r="M349" s="32">
        <f>IF(K349&lt;=0,0,K349*L349/DayCount)</f>
        <v/>
      </c>
      <c r="N349" s="32">
        <f>IF(K349&lt;=0,0,MIN(K349+M349,IF(G5="InterestOnly",M349,IF(G5="FixedAmount",IF($A349&lt;=E5,H5,I5),IF(OR($A349=1,$A349=E5+1),PMT(L349/DayCount,MAX(TermMonths-$A349+1,1),-K349),IF(N348=0,PMT(L349/DayCount,MAX(TermMonths-$A349+1,1),-K349),N348))))))</f>
        <v/>
      </c>
      <c r="O349" s="32">
        <f>IF(OR(K349&lt;=0,$A349&lt;&gt;J5,J5=0),0,MIN(MAX(0,K5-L5*K349),MAX(0,K349-(N349-M349))))</f>
        <v/>
      </c>
      <c r="P349" s="32">
        <f>IF(K349&lt;=0,0,MIN(K349,(N349-M349)+O349))</f>
        <v/>
      </c>
      <c r="Q349" s="32">
        <f>IF(K349&lt;=0,0,MAX(0,K349-P349))</f>
        <v/>
      </c>
      <c r="R349" s="32">
        <f>IF(OR($A349&gt;TermMonths,C6&lt;&gt;"Y"),0,X348)</f>
        <v/>
      </c>
      <c r="S349" s="31">
        <f>IF(R349&lt;=0,0,IF($A349&lt;=E6,D6,F6))</f>
        <v/>
      </c>
      <c r="T349" s="32">
        <f>IF(R349&lt;=0,0,R349*S349/DayCount)</f>
        <v/>
      </c>
      <c r="U349" s="32">
        <f>IF(R349&lt;=0,0,MIN(R349+T349,IF(G6="InterestOnly",T349,IF(G6="FixedAmount",IF($A349&lt;=E6,H6,I6),IF(OR($A349=1,$A349=E6+1),PMT(S349/DayCount,MAX(TermMonths-$A349+1,1),-R349),IF(U348=0,PMT(S349/DayCount,MAX(TermMonths-$A349+1,1),-R349),U348))))))</f>
        <v/>
      </c>
      <c r="V349" s="32">
        <f>IF(OR(R349&lt;=0,$A349&lt;&gt;J6,J6=0),0,MIN(MAX(0,K6-L6*R349),MAX(0,R349-(U349-T349))))</f>
        <v/>
      </c>
      <c r="W349" s="32">
        <f>IF(R349&lt;=0,0,MIN(R349,(U349-T349)+V349))</f>
        <v/>
      </c>
      <c r="X349" s="32">
        <f>IF(R349&lt;=0,0,MAX(0,R349-W349))</f>
        <v/>
      </c>
      <c r="Y349" s="32">
        <f>IF(OR($A349&gt;TermMonths,C7&lt;&gt;"Y"),0,AE348)</f>
        <v/>
      </c>
      <c r="Z349" s="31">
        <f>IF(Y349&lt;=0,0,IF($A349&lt;=E7,D7,F7))</f>
        <v/>
      </c>
      <c r="AA349" s="32">
        <f>IF(Y349&lt;=0,0,Y349*Z349/DayCount)</f>
        <v/>
      </c>
      <c r="AB349" s="32">
        <f>IF(Y349&lt;=0,0,MIN(Y349+AA349,IF(G7="InterestOnly",AA349,IF(G7="FixedAmount",IF($A349&lt;=E7,H7,I7),IF(OR($A349=1,$A349=E7+1),PMT(Z349/DayCount,MAX(TermMonths-$A349+1,1),-Y349),IF(AB348=0,PMT(Z349/DayCount,MAX(TermMonths-$A349+1,1),-Y349),AB348))))))</f>
        <v/>
      </c>
      <c r="AC349" s="32">
        <f>IF(OR(Y349&lt;=0,$A349&lt;&gt;J7,J7=0),0,MIN(MAX(0,K7-L7*Y349),MAX(0,Y349-(AB349-AA349))))</f>
        <v/>
      </c>
      <c r="AD349" s="32">
        <f>IF(Y349&lt;=0,0,MIN(Y349,(AB349-AA349)+AC349))</f>
        <v/>
      </c>
      <c r="AE349" s="32">
        <f>IF(Y349&lt;=0,0,MAX(0,Y349-AD349))</f>
        <v/>
      </c>
      <c r="AF349" s="32">
        <f>IF(OR($A349&gt;TermMonths,C8&lt;&gt;"Y"),0,AL348)</f>
        <v/>
      </c>
      <c r="AG349" s="31">
        <f>IF(AF349&lt;=0,0,IF($A349&lt;=E8,D8,F8))</f>
        <v/>
      </c>
      <c r="AH349" s="32">
        <f>IF(AF349&lt;=0,0,AF349*AG349/DayCount)</f>
        <v/>
      </c>
      <c r="AI349" s="32">
        <f>IF(AF349&lt;=0,0,MIN(AF349+AH349,IF(G8="InterestOnly",AH349,IF(G8="FixedAmount",IF($A349&lt;=E8,H8,I8),IF(OR($A349=1,$A349=E8+1),PMT(AG349/DayCount,MAX(TermMonths-$A349+1,1),-AF349),IF(AI348=0,PMT(AG349/DayCount,MAX(TermMonths-$A349+1,1),-AF349),AI348))))))</f>
        <v/>
      </c>
      <c r="AJ349" s="32">
        <f>IF(OR(AF349&lt;=0,$A349&lt;&gt;J8,J8=0),0,MIN(MAX(0,K8-L8*AF349),MAX(0,AF349-(AI349-AH349))))</f>
        <v/>
      </c>
      <c r="AK349" s="32">
        <f>IF(AF349&lt;=0,0,MIN(AF349,(AI349-AH349)+AJ349))</f>
        <v/>
      </c>
      <c r="AL349" s="32">
        <f>IF(AF349&lt;=0,0,MAX(0,AF349-AK349))</f>
        <v/>
      </c>
      <c r="AM349" s="32">
        <f>IF(OR($A349&gt;TermMonths,C9&lt;&gt;"Y"),0,AS348)</f>
        <v/>
      </c>
      <c r="AN349" s="31">
        <f>IF(AM349&lt;=0,0,IF($A349&lt;=E9,D9,F9))</f>
        <v/>
      </c>
      <c r="AO349" s="32">
        <f>IF(AM349&lt;=0,0,AM349*AN349/DayCount)</f>
        <v/>
      </c>
      <c r="AP349" s="32">
        <f>IF(AM349&lt;=0,0,MIN(AM349+AO349,IF(G9="InterestOnly",AO349,IF(G9="FixedAmount",IF($A349&lt;=E9,H9,I9),IF(OR($A349=1,$A349=E9+1),PMT(AN349/DayCount,MAX(TermMonths-$A349+1,1),-AM349),IF(AP348=0,PMT(AN349/DayCount,MAX(TermMonths-$A349+1,1),-AM349),AP348))))))</f>
        <v/>
      </c>
      <c r="AQ349" s="32">
        <f>IF(OR(AM349&lt;=0,$A349&lt;&gt;J9,J9=0),0,MIN(MAX(0,K9-L9*AM349),MAX(0,AM349-(AP349-AO349))))</f>
        <v/>
      </c>
      <c r="AR349" s="32">
        <f>IF(AM349&lt;=0,0,MIN(AM349,(AP349-AO349)+AQ349))</f>
        <v/>
      </c>
      <c r="AS349" s="32">
        <f>IF(AM349&lt;=0,0,MAX(0,AM349-AR349))</f>
        <v/>
      </c>
    </row>
    <row r="350">
      <c r="A350" s="33" t="n">
        <v>337</v>
      </c>
      <c r="B350" s="34">
        <f>IF(A350&gt;TermMonths,"",EDATE(StartDate,A350-1))</f>
        <v/>
      </c>
      <c r="C350" s="33">
        <f>IF(B350="","",YEAR(B350))</f>
        <v/>
      </c>
      <c r="D350" s="32">
        <f>IF(OR($A350&gt;TermMonths,C4&lt;&gt;"Y"),0,J349)</f>
        <v/>
      </c>
      <c r="E350" s="31">
        <f>IF(D350&lt;=0,0,IF($A350&lt;=E4,D4,F4))</f>
        <v/>
      </c>
      <c r="F350" s="32">
        <f>IF(D350&lt;=0,0,D350*E350/DayCount)</f>
        <v/>
      </c>
      <c r="G350" s="32">
        <f>IF(D350&lt;=0,0,MIN(D350+F350,IF(G4="InterestOnly",F350,IF(G4="FixedAmount",IF($A350&lt;=E4,H4,I4),IF(OR($A350=1,$A350=E4+1),PMT(E350/DayCount,MAX(TermMonths-$A350+1,1),-D350),IF(G349=0,PMT(E350/DayCount,MAX(TermMonths-$A350+1,1),-D350),G349))))))</f>
        <v/>
      </c>
      <c r="H350" s="32">
        <f>IF(OR(D350&lt;=0,$A350&lt;&gt;J4,J4=0),0,MIN(MAX(0,K4-L4*D350),MAX(0,D350-(G350-F350))))</f>
        <v/>
      </c>
      <c r="I350" s="32">
        <f>IF(D350&lt;=0,0,MIN(D350,(G350-F350)+H350))</f>
        <v/>
      </c>
      <c r="J350" s="32">
        <f>IF(D350&lt;=0,0,MAX(0,D350-I350))</f>
        <v/>
      </c>
      <c r="K350" s="32">
        <f>IF(OR($A350&gt;TermMonths,C5&lt;&gt;"Y"),0,Q349)</f>
        <v/>
      </c>
      <c r="L350" s="31">
        <f>IF(K350&lt;=0,0,IF($A350&lt;=E5,D5,F5))</f>
        <v/>
      </c>
      <c r="M350" s="32">
        <f>IF(K350&lt;=0,0,K350*L350/DayCount)</f>
        <v/>
      </c>
      <c r="N350" s="32">
        <f>IF(K350&lt;=0,0,MIN(K350+M350,IF(G5="InterestOnly",M350,IF(G5="FixedAmount",IF($A350&lt;=E5,H5,I5),IF(OR($A350=1,$A350=E5+1),PMT(L350/DayCount,MAX(TermMonths-$A350+1,1),-K350),IF(N349=0,PMT(L350/DayCount,MAX(TermMonths-$A350+1,1),-K350),N349))))))</f>
        <v/>
      </c>
      <c r="O350" s="32">
        <f>IF(OR(K350&lt;=0,$A350&lt;&gt;J5,J5=0),0,MIN(MAX(0,K5-L5*K350),MAX(0,K350-(N350-M350))))</f>
        <v/>
      </c>
      <c r="P350" s="32">
        <f>IF(K350&lt;=0,0,MIN(K350,(N350-M350)+O350))</f>
        <v/>
      </c>
      <c r="Q350" s="32">
        <f>IF(K350&lt;=0,0,MAX(0,K350-P350))</f>
        <v/>
      </c>
      <c r="R350" s="32">
        <f>IF(OR($A350&gt;TermMonths,C6&lt;&gt;"Y"),0,X349)</f>
        <v/>
      </c>
      <c r="S350" s="31">
        <f>IF(R350&lt;=0,0,IF($A350&lt;=E6,D6,F6))</f>
        <v/>
      </c>
      <c r="T350" s="32">
        <f>IF(R350&lt;=0,0,R350*S350/DayCount)</f>
        <v/>
      </c>
      <c r="U350" s="32">
        <f>IF(R350&lt;=0,0,MIN(R350+T350,IF(G6="InterestOnly",T350,IF(G6="FixedAmount",IF($A350&lt;=E6,H6,I6),IF(OR($A350=1,$A350=E6+1),PMT(S350/DayCount,MAX(TermMonths-$A350+1,1),-R350),IF(U349=0,PMT(S350/DayCount,MAX(TermMonths-$A350+1,1),-R350),U349))))))</f>
        <v/>
      </c>
      <c r="V350" s="32">
        <f>IF(OR(R350&lt;=0,$A350&lt;&gt;J6,J6=0),0,MIN(MAX(0,K6-L6*R350),MAX(0,R350-(U350-T350))))</f>
        <v/>
      </c>
      <c r="W350" s="32">
        <f>IF(R350&lt;=0,0,MIN(R350,(U350-T350)+V350))</f>
        <v/>
      </c>
      <c r="X350" s="32">
        <f>IF(R350&lt;=0,0,MAX(0,R350-W350))</f>
        <v/>
      </c>
      <c r="Y350" s="32">
        <f>IF(OR($A350&gt;TermMonths,C7&lt;&gt;"Y"),0,AE349)</f>
        <v/>
      </c>
      <c r="Z350" s="31">
        <f>IF(Y350&lt;=0,0,IF($A350&lt;=E7,D7,F7))</f>
        <v/>
      </c>
      <c r="AA350" s="32">
        <f>IF(Y350&lt;=0,0,Y350*Z350/DayCount)</f>
        <v/>
      </c>
      <c r="AB350" s="32">
        <f>IF(Y350&lt;=0,0,MIN(Y350+AA350,IF(G7="InterestOnly",AA350,IF(G7="FixedAmount",IF($A350&lt;=E7,H7,I7),IF(OR($A350=1,$A350=E7+1),PMT(Z350/DayCount,MAX(TermMonths-$A350+1,1),-Y350),IF(AB349=0,PMT(Z350/DayCount,MAX(TermMonths-$A350+1,1),-Y350),AB349))))))</f>
        <v/>
      </c>
      <c r="AC350" s="32">
        <f>IF(OR(Y350&lt;=0,$A350&lt;&gt;J7,J7=0),0,MIN(MAX(0,K7-L7*Y350),MAX(0,Y350-(AB350-AA350))))</f>
        <v/>
      </c>
      <c r="AD350" s="32">
        <f>IF(Y350&lt;=0,0,MIN(Y350,(AB350-AA350)+AC350))</f>
        <v/>
      </c>
      <c r="AE350" s="32">
        <f>IF(Y350&lt;=0,0,MAX(0,Y350-AD350))</f>
        <v/>
      </c>
      <c r="AF350" s="32">
        <f>IF(OR($A350&gt;TermMonths,C8&lt;&gt;"Y"),0,AL349)</f>
        <v/>
      </c>
      <c r="AG350" s="31">
        <f>IF(AF350&lt;=0,0,IF($A350&lt;=E8,D8,F8))</f>
        <v/>
      </c>
      <c r="AH350" s="32">
        <f>IF(AF350&lt;=0,0,AF350*AG350/DayCount)</f>
        <v/>
      </c>
      <c r="AI350" s="32">
        <f>IF(AF350&lt;=0,0,MIN(AF350+AH350,IF(G8="InterestOnly",AH350,IF(G8="FixedAmount",IF($A350&lt;=E8,H8,I8),IF(OR($A350=1,$A350=E8+1),PMT(AG350/DayCount,MAX(TermMonths-$A350+1,1),-AF350),IF(AI349=0,PMT(AG350/DayCount,MAX(TermMonths-$A350+1,1),-AF350),AI349))))))</f>
        <v/>
      </c>
      <c r="AJ350" s="32">
        <f>IF(OR(AF350&lt;=0,$A350&lt;&gt;J8,J8=0),0,MIN(MAX(0,K8-L8*AF350),MAX(0,AF350-(AI350-AH350))))</f>
        <v/>
      </c>
      <c r="AK350" s="32">
        <f>IF(AF350&lt;=0,0,MIN(AF350,(AI350-AH350)+AJ350))</f>
        <v/>
      </c>
      <c r="AL350" s="32">
        <f>IF(AF350&lt;=0,0,MAX(0,AF350-AK350))</f>
        <v/>
      </c>
      <c r="AM350" s="32">
        <f>IF(OR($A350&gt;TermMonths,C9&lt;&gt;"Y"),0,AS349)</f>
        <v/>
      </c>
      <c r="AN350" s="31">
        <f>IF(AM350&lt;=0,0,IF($A350&lt;=E9,D9,F9))</f>
        <v/>
      </c>
      <c r="AO350" s="32">
        <f>IF(AM350&lt;=0,0,AM350*AN350/DayCount)</f>
        <v/>
      </c>
      <c r="AP350" s="32">
        <f>IF(AM350&lt;=0,0,MIN(AM350+AO350,IF(G9="InterestOnly",AO350,IF(G9="FixedAmount",IF($A350&lt;=E9,H9,I9),IF(OR($A350=1,$A350=E9+1),PMT(AN350/DayCount,MAX(TermMonths-$A350+1,1),-AM350),IF(AP349=0,PMT(AN350/DayCount,MAX(TermMonths-$A350+1,1),-AM350),AP349))))))</f>
        <v/>
      </c>
      <c r="AQ350" s="32">
        <f>IF(OR(AM350&lt;=0,$A350&lt;&gt;J9,J9=0),0,MIN(MAX(0,K9-L9*AM350),MAX(0,AM350-(AP350-AO350))))</f>
        <v/>
      </c>
      <c r="AR350" s="32">
        <f>IF(AM350&lt;=0,0,MIN(AM350,(AP350-AO350)+AQ350))</f>
        <v/>
      </c>
      <c r="AS350" s="32">
        <f>IF(AM350&lt;=0,0,MAX(0,AM350-AR350))</f>
        <v/>
      </c>
    </row>
    <row r="351">
      <c r="A351" s="33" t="n">
        <v>338</v>
      </c>
      <c r="B351" s="34">
        <f>IF(A351&gt;TermMonths,"",EDATE(StartDate,A351-1))</f>
        <v/>
      </c>
      <c r="C351" s="33">
        <f>IF(B351="","",YEAR(B351))</f>
        <v/>
      </c>
      <c r="D351" s="32">
        <f>IF(OR($A351&gt;TermMonths,C4&lt;&gt;"Y"),0,J350)</f>
        <v/>
      </c>
      <c r="E351" s="31">
        <f>IF(D351&lt;=0,0,IF($A351&lt;=E4,D4,F4))</f>
        <v/>
      </c>
      <c r="F351" s="32">
        <f>IF(D351&lt;=0,0,D351*E351/DayCount)</f>
        <v/>
      </c>
      <c r="G351" s="32">
        <f>IF(D351&lt;=0,0,MIN(D351+F351,IF(G4="InterestOnly",F351,IF(G4="FixedAmount",IF($A351&lt;=E4,H4,I4),IF(OR($A351=1,$A351=E4+1),PMT(E351/DayCount,MAX(TermMonths-$A351+1,1),-D351),IF(G350=0,PMT(E351/DayCount,MAX(TermMonths-$A351+1,1),-D351),G350))))))</f>
        <v/>
      </c>
      <c r="H351" s="32">
        <f>IF(OR(D351&lt;=0,$A351&lt;&gt;J4,J4=0),0,MIN(MAX(0,K4-L4*D351),MAX(0,D351-(G351-F351))))</f>
        <v/>
      </c>
      <c r="I351" s="32">
        <f>IF(D351&lt;=0,0,MIN(D351,(G351-F351)+H351))</f>
        <v/>
      </c>
      <c r="J351" s="32">
        <f>IF(D351&lt;=0,0,MAX(0,D351-I351))</f>
        <v/>
      </c>
      <c r="K351" s="32">
        <f>IF(OR($A351&gt;TermMonths,C5&lt;&gt;"Y"),0,Q350)</f>
        <v/>
      </c>
      <c r="L351" s="31">
        <f>IF(K351&lt;=0,0,IF($A351&lt;=E5,D5,F5))</f>
        <v/>
      </c>
      <c r="M351" s="32">
        <f>IF(K351&lt;=0,0,K351*L351/DayCount)</f>
        <v/>
      </c>
      <c r="N351" s="32">
        <f>IF(K351&lt;=0,0,MIN(K351+M351,IF(G5="InterestOnly",M351,IF(G5="FixedAmount",IF($A351&lt;=E5,H5,I5),IF(OR($A351=1,$A351=E5+1),PMT(L351/DayCount,MAX(TermMonths-$A351+1,1),-K351),IF(N350=0,PMT(L351/DayCount,MAX(TermMonths-$A351+1,1),-K351),N350))))))</f>
        <v/>
      </c>
      <c r="O351" s="32">
        <f>IF(OR(K351&lt;=0,$A351&lt;&gt;J5,J5=0),0,MIN(MAX(0,K5-L5*K351),MAX(0,K351-(N351-M351))))</f>
        <v/>
      </c>
      <c r="P351" s="32">
        <f>IF(K351&lt;=0,0,MIN(K351,(N351-M351)+O351))</f>
        <v/>
      </c>
      <c r="Q351" s="32">
        <f>IF(K351&lt;=0,0,MAX(0,K351-P351))</f>
        <v/>
      </c>
      <c r="R351" s="32">
        <f>IF(OR($A351&gt;TermMonths,C6&lt;&gt;"Y"),0,X350)</f>
        <v/>
      </c>
      <c r="S351" s="31">
        <f>IF(R351&lt;=0,0,IF($A351&lt;=E6,D6,F6))</f>
        <v/>
      </c>
      <c r="T351" s="32">
        <f>IF(R351&lt;=0,0,R351*S351/DayCount)</f>
        <v/>
      </c>
      <c r="U351" s="32">
        <f>IF(R351&lt;=0,0,MIN(R351+T351,IF(G6="InterestOnly",T351,IF(G6="FixedAmount",IF($A351&lt;=E6,H6,I6),IF(OR($A351=1,$A351=E6+1),PMT(S351/DayCount,MAX(TermMonths-$A351+1,1),-R351),IF(U350=0,PMT(S351/DayCount,MAX(TermMonths-$A351+1,1),-R351),U350))))))</f>
        <v/>
      </c>
      <c r="V351" s="32">
        <f>IF(OR(R351&lt;=0,$A351&lt;&gt;J6,J6=0),0,MIN(MAX(0,K6-L6*R351),MAX(0,R351-(U351-T351))))</f>
        <v/>
      </c>
      <c r="W351" s="32">
        <f>IF(R351&lt;=0,0,MIN(R351,(U351-T351)+V351))</f>
        <v/>
      </c>
      <c r="X351" s="32">
        <f>IF(R351&lt;=0,0,MAX(0,R351-W351))</f>
        <v/>
      </c>
      <c r="Y351" s="32">
        <f>IF(OR($A351&gt;TermMonths,C7&lt;&gt;"Y"),0,AE350)</f>
        <v/>
      </c>
      <c r="Z351" s="31">
        <f>IF(Y351&lt;=0,0,IF($A351&lt;=E7,D7,F7))</f>
        <v/>
      </c>
      <c r="AA351" s="32">
        <f>IF(Y351&lt;=0,0,Y351*Z351/DayCount)</f>
        <v/>
      </c>
      <c r="AB351" s="32">
        <f>IF(Y351&lt;=0,0,MIN(Y351+AA351,IF(G7="InterestOnly",AA351,IF(G7="FixedAmount",IF($A351&lt;=E7,H7,I7),IF(OR($A351=1,$A351=E7+1),PMT(Z351/DayCount,MAX(TermMonths-$A351+1,1),-Y351),IF(AB350=0,PMT(Z351/DayCount,MAX(TermMonths-$A351+1,1),-Y351),AB350))))))</f>
        <v/>
      </c>
      <c r="AC351" s="32">
        <f>IF(OR(Y351&lt;=0,$A351&lt;&gt;J7,J7=0),0,MIN(MAX(0,K7-L7*Y351),MAX(0,Y351-(AB351-AA351))))</f>
        <v/>
      </c>
      <c r="AD351" s="32">
        <f>IF(Y351&lt;=0,0,MIN(Y351,(AB351-AA351)+AC351))</f>
        <v/>
      </c>
      <c r="AE351" s="32">
        <f>IF(Y351&lt;=0,0,MAX(0,Y351-AD351))</f>
        <v/>
      </c>
      <c r="AF351" s="32">
        <f>IF(OR($A351&gt;TermMonths,C8&lt;&gt;"Y"),0,AL350)</f>
        <v/>
      </c>
      <c r="AG351" s="31">
        <f>IF(AF351&lt;=0,0,IF($A351&lt;=E8,D8,F8))</f>
        <v/>
      </c>
      <c r="AH351" s="32">
        <f>IF(AF351&lt;=0,0,AF351*AG351/DayCount)</f>
        <v/>
      </c>
      <c r="AI351" s="32">
        <f>IF(AF351&lt;=0,0,MIN(AF351+AH351,IF(G8="InterestOnly",AH351,IF(G8="FixedAmount",IF($A351&lt;=E8,H8,I8),IF(OR($A351=1,$A351=E8+1),PMT(AG351/DayCount,MAX(TermMonths-$A351+1,1),-AF351),IF(AI350=0,PMT(AG351/DayCount,MAX(TermMonths-$A351+1,1),-AF351),AI350))))))</f>
        <v/>
      </c>
      <c r="AJ351" s="32">
        <f>IF(OR(AF351&lt;=0,$A351&lt;&gt;J8,J8=0),0,MIN(MAX(0,K8-L8*AF351),MAX(0,AF351-(AI351-AH351))))</f>
        <v/>
      </c>
      <c r="AK351" s="32">
        <f>IF(AF351&lt;=0,0,MIN(AF351,(AI351-AH351)+AJ351))</f>
        <v/>
      </c>
      <c r="AL351" s="32">
        <f>IF(AF351&lt;=0,0,MAX(0,AF351-AK351))</f>
        <v/>
      </c>
      <c r="AM351" s="32">
        <f>IF(OR($A351&gt;TermMonths,C9&lt;&gt;"Y"),0,AS350)</f>
        <v/>
      </c>
      <c r="AN351" s="31">
        <f>IF(AM351&lt;=0,0,IF($A351&lt;=E9,D9,F9))</f>
        <v/>
      </c>
      <c r="AO351" s="32">
        <f>IF(AM351&lt;=0,0,AM351*AN351/DayCount)</f>
        <v/>
      </c>
      <c r="AP351" s="32">
        <f>IF(AM351&lt;=0,0,MIN(AM351+AO351,IF(G9="InterestOnly",AO351,IF(G9="FixedAmount",IF($A351&lt;=E9,H9,I9),IF(OR($A351=1,$A351=E9+1),PMT(AN351/DayCount,MAX(TermMonths-$A351+1,1),-AM351),IF(AP350=0,PMT(AN351/DayCount,MAX(TermMonths-$A351+1,1),-AM351),AP350))))))</f>
        <v/>
      </c>
      <c r="AQ351" s="32">
        <f>IF(OR(AM351&lt;=0,$A351&lt;&gt;J9,J9=0),0,MIN(MAX(0,K9-L9*AM351),MAX(0,AM351-(AP351-AO351))))</f>
        <v/>
      </c>
      <c r="AR351" s="32">
        <f>IF(AM351&lt;=0,0,MIN(AM351,(AP351-AO351)+AQ351))</f>
        <v/>
      </c>
      <c r="AS351" s="32">
        <f>IF(AM351&lt;=0,0,MAX(0,AM351-AR351))</f>
        <v/>
      </c>
    </row>
    <row r="352">
      <c r="A352" s="33" t="n">
        <v>339</v>
      </c>
      <c r="B352" s="34">
        <f>IF(A352&gt;TermMonths,"",EDATE(StartDate,A352-1))</f>
        <v/>
      </c>
      <c r="C352" s="33">
        <f>IF(B352="","",YEAR(B352))</f>
        <v/>
      </c>
      <c r="D352" s="32">
        <f>IF(OR($A352&gt;TermMonths,C4&lt;&gt;"Y"),0,J351)</f>
        <v/>
      </c>
      <c r="E352" s="31">
        <f>IF(D352&lt;=0,0,IF($A352&lt;=E4,D4,F4))</f>
        <v/>
      </c>
      <c r="F352" s="32">
        <f>IF(D352&lt;=0,0,D352*E352/DayCount)</f>
        <v/>
      </c>
      <c r="G352" s="32">
        <f>IF(D352&lt;=0,0,MIN(D352+F352,IF(G4="InterestOnly",F352,IF(G4="FixedAmount",IF($A352&lt;=E4,H4,I4),IF(OR($A352=1,$A352=E4+1),PMT(E352/DayCount,MAX(TermMonths-$A352+1,1),-D352),IF(G351=0,PMT(E352/DayCount,MAX(TermMonths-$A352+1,1),-D352),G351))))))</f>
        <v/>
      </c>
      <c r="H352" s="32">
        <f>IF(OR(D352&lt;=0,$A352&lt;&gt;J4,J4=0),0,MIN(MAX(0,K4-L4*D352),MAX(0,D352-(G352-F352))))</f>
        <v/>
      </c>
      <c r="I352" s="32">
        <f>IF(D352&lt;=0,0,MIN(D352,(G352-F352)+H352))</f>
        <v/>
      </c>
      <c r="J352" s="32">
        <f>IF(D352&lt;=0,0,MAX(0,D352-I352))</f>
        <v/>
      </c>
      <c r="K352" s="32">
        <f>IF(OR($A352&gt;TermMonths,C5&lt;&gt;"Y"),0,Q351)</f>
        <v/>
      </c>
      <c r="L352" s="31">
        <f>IF(K352&lt;=0,0,IF($A352&lt;=E5,D5,F5))</f>
        <v/>
      </c>
      <c r="M352" s="32">
        <f>IF(K352&lt;=0,0,K352*L352/DayCount)</f>
        <v/>
      </c>
      <c r="N352" s="32">
        <f>IF(K352&lt;=0,0,MIN(K352+M352,IF(G5="InterestOnly",M352,IF(G5="FixedAmount",IF($A352&lt;=E5,H5,I5),IF(OR($A352=1,$A352=E5+1),PMT(L352/DayCount,MAX(TermMonths-$A352+1,1),-K352),IF(N351=0,PMT(L352/DayCount,MAX(TermMonths-$A352+1,1),-K352),N351))))))</f>
        <v/>
      </c>
      <c r="O352" s="32">
        <f>IF(OR(K352&lt;=0,$A352&lt;&gt;J5,J5=0),0,MIN(MAX(0,K5-L5*K352),MAX(0,K352-(N352-M352))))</f>
        <v/>
      </c>
      <c r="P352" s="32">
        <f>IF(K352&lt;=0,0,MIN(K352,(N352-M352)+O352))</f>
        <v/>
      </c>
      <c r="Q352" s="32">
        <f>IF(K352&lt;=0,0,MAX(0,K352-P352))</f>
        <v/>
      </c>
      <c r="R352" s="32">
        <f>IF(OR($A352&gt;TermMonths,C6&lt;&gt;"Y"),0,X351)</f>
        <v/>
      </c>
      <c r="S352" s="31">
        <f>IF(R352&lt;=0,0,IF($A352&lt;=E6,D6,F6))</f>
        <v/>
      </c>
      <c r="T352" s="32">
        <f>IF(R352&lt;=0,0,R352*S352/DayCount)</f>
        <v/>
      </c>
      <c r="U352" s="32">
        <f>IF(R352&lt;=0,0,MIN(R352+T352,IF(G6="InterestOnly",T352,IF(G6="FixedAmount",IF($A352&lt;=E6,H6,I6),IF(OR($A352=1,$A352=E6+1),PMT(S352/DayCount,MAX(TermMonths-$A352+1,1),-R352),IF(U351=0,PMT(S352/DayCount,MAX(TermMonths-$A352+1,1),-R352),U351))))))</f>
        <v/>
      </c>
      <c r="V352" s="32">
        <f>IF(OR(R352&lt;=0,$A352&lt;&gt;J6,J6=0),0,MIN(MAX(0,K6-L6*R352),MAX(0,R352-(U352-T352))))</f>
        <v/>
      </c>
      <c r="W352" s="32">
        <f>IF(R352&lt;=0,0,MIN(R352,(U352-T352)+V352))</f>
        <v/>
      </c>
      <c r="X352" s="32">
        <f>IF(R352&lt;=0,0,MAX(0,R352-W352))</f>
        <v/>
      </c>
      <c r="Y352" s="32">
        <f>IF(OR($A352&gt;TermMonths,C7&lt;&gt;"Y"),0,AE351)</f>
        <v/>
      </c>
      <c r="Z352" s="31">
        <f>IF(Y352&lt;=0,0,IF($A352&lt;=E7,D7,F7))</f>
        <v/>
      </c>
      <c r="AA352" s="32">
        <f>IF(Y352&lt;=0,0,Y352*Z352/DayCount)</f>
        <v/>
      </c>
      <c r="AB352" s="32">
        <f>IF(Y352&lt;=0,0,MIN(Y352+AA352,IF(G7="InterestOnly",AA352,IF(G7="FixedAmount",IF($A352&lt;=E7,H7,I7),IF(OR($A352=1,$A352=E7+1),PMT(Z352/DayCount,MAX(TermMonths-$A352+1,1),-Y352),IF(AB351=0,PMT(Z352/DayCount,MAX(TermMonths-$A352+1,1),-Y352),AB351))))))</f>
        <v/>
      </c>
      <c r="AC352" s="32">
        <f>IF(OR(Y352&lt;=0,$A352&lt;&gt;J7,J7=0),0,MIN(MAX(0,K7-L7*Y352),MAX(0,Y352-(AB352-AA352))))</f>
        <v/>
      </c>
      <c r="AD352" s="32">
        <f>IF(Y352&lt;=0,0,MIN(Y352,(AB352-AA352)+AC352))</f>
        <v/>
      </c>
      <c r="AE352" s="32">
        <f>IF(Y352&lt;=0,0,MAX(0,Y352-AD352))</f>
        <v/>
      </c>
      <c r="AF352" s="32">
        <f>IF(OR($A352&gt;TermMonths,C8&lt;&gt;"Y"),0,AL351)</f>
        <v/>
      </c>
      <c r="AG352" s="31">
        <f>IF(AF352&lt;=0,0,IF($A352&lt;=E8,D8,F8))</f>
        <v/>
      </c>
      <c r="AH352" s="32">
        <f>IF(AF352&lt;=0,0,AF352*AG352/DayCount)</f>
        <v/>
      </c>
      <c r="AI352" s="32">
        <f>IF(AF352&lt;=0,0,MIN(AF352+AH352,IF(G8="InterestOnly",AH352,IF(G8="FixedAmount",IF($A352&lt;=E8,H8,I8),IF(OR($A352=1,$A352=E8+1),PMT(AG352/DayCount,MAX(TermMonths-$A352+1,1),-AF352),IF(AI351=0,PMT(AG352/DayCount,MAX(TermMonths-$A352+1,1),-AF352),AI351))))))</f>
        <v/>
      </c>
      <c r="AJ352" s="32">
        <f>IF(OR(AF352&lt;=0,$A352&lt;&gt;J8,J8=0),0,MIN(MAX(0,K8-L8*AF352),MAX(0,AF352-(AI352-AH352))))</f>
        <v/>
      </c>
      <c r="AK352" s="32">
        <f>IF(AF352&lt;=0,0,MIN(AF352,(AI352-AH352)+AJ352))</f>
        <v/>
      </c>
      <c r="AL352" s="32">
        <f>IF(AF352&lt;=0,0,MAX(0,AF352-AK352))</f>
        <v/>
      </c>
      <c r="AM352" s="32">
        <f>IF(OR($A352&gt;TermMonths,C9&lt;&gt;"Y"),0,AS351)</f>
        <v/>
      </c>
      <c r="AN352" s="31">
        <f>IF(AM352&lt;=0,0,IF($A352&lt;=E9,D9,F9))</f>
        <v/>
      </c>
      <c r="AO352" s="32">
        <f>IF(AM352&lt;=0,0,AM352*AN352/DayCount)</f>
        <v/>
      </c>
      <c r="AP352" s="32">
        <f>IF(AM352&lt;=0,0,MIN(AM352+AO352,IF(G9="InterestOnly",AO352,IF(G9="FixedAmount",IF($A352&lt;=E9,H9,I9),IF(OR($A352=1,$A352=E9+1),PMT(AN352/DayCount,MAX(TermMonths-$A352+1,1),-AM352),IF(AP351=0,PMT(AN352/DayCount,MAX(TermMonths-$A352+1,1),-AM352),AP351))))))</f>
        <v/>
      </c>
      <c r="AQ352" s="32">
        <f>IF(OR(AM352&lt;=0,$A352&lt;&gt;J9,J9=0),0,MIN(MAX(0,K9-L9*AM352),MAX(0,AM352-(AP352-AO352))))</f>
        <v/>
      </c>
      <c r="AR352" s="32">
        <f>IF(AM352&lt;=0,0,MIN(AM352,(AP352-AO352)+AQ352))</f>
        <v/>
      </c>
      <c r="AS352" s="32">
        <f>IF(AM352&lt;=0,0,MAX(0,AM352-AR352))</f>
        <v/>
      </c>
    </row>
    <row r="353">
      <c r="A353" s="33" t="n">
        <v>340</v>
      </c>
      <c r="B353" s="34">
        <f>IF(A353&gt;TermMonths,"",EDATE(StartDate,A353-1))</f>
        <v/>
      </c>
      <c r="C353" s="33">
        <f>IF(B353="","",YEAR(B353))</f>
        <v/>
      </c>
      <c r="D353" s="32">
        <f>IF(OR($A353&gt;TermMonths,C4&lt;&gt;"Y"),0,J352)</f>
        <v/>
      </c>
      <c r="E353" s="31">
        <f>IF(D353&lt;=0,0,IF($A353&lt;=E4,D4,F4))</f>
        <v/>
      </c>
      <c r="F353" s="32">
        <f>IF(D353&lt;=0,0,D353*E353/DayCount)</f>
        <v/>
      </c>
      <c r="G353" s="32">
        <f>IF(D353&lt;=0,0,MIN(D353+F353,IF(G4="InterestOnly",F353,IF(G4="FixedAmount",IF($A353&lt;=E4,H4,I4),IF(OR($A353=1,$A353=E4+1),PMT(E353/DayCount,MAX(TermMonths-$A353+1,1),-D353),IF(G352=0,PMT(E353/DayCount,MAX(TermMonths-$A353+1,1),-D353),G352))))))</f>
        <v/>
      </c>
      <c r="H353" s="32">
        <f>IF(OR(D353&lt;=0,$A353&lt;&gt;J4,J4=0),0,MIN(MAX(0,K4-L4*D353),MAX(0,D353-(G353-F353))))</f>
        <v/>
      </c>
      <c r="I353" s="32">
        <f>IF(D353&lt;=0,0,MIN(D353,(G353-F353)+H353))</f>
        <v/>
      </c>
      <c r="J353" s="32">
        <f>IF(D353&lt;=0,0,MAX(0,D353-I353))</f>
        <v/>
      </c>
      <c r="K353" s="32">
        <f>IF(OR($A353&gt;TermMonths,C5&lt;&gt;"Y"),0,Q352)</f>
        <v/>
      </c>
      <c r="L353" s="31">
        <f>IF(K353&lt;=0,0,IF($A353&lt;=E5,D5,F5))</f>
        <v/>
      </c>
      <c r="M353" s="32">
        <f>IF(K353&lt;=0,0,K353*L353/DayCount)</f>
        <v/>
      </c>
      <c r="N353" s="32">
        <f>IF(K353&lt;=0,0,MIN(K353+M353,IF(G5="InterestOnly",M353,IF(G5="FixedAmount",IF($A353&lt;=E5,H5,I5),IF(OR($A353=1,$A353=E5+1),PMT(L353/DayCount,MAX(TermMonths-$A353+1,1),-K353),IF(N352=0,PMT(L353/DayCount,MAX(TermMonths-$A353+1,1),-K353),N352))))))</f>
        <v/>
      </c>
      <c r="O353" s="32">
        <f>IF(OR(K353&lt;=0,$A353&lt;&gt;J5,J5=0),0,MIN(MAX(0,K5-L5*K353),MAX(0,K353-(N353-M353))))</f>
        <v/>
      </c>
      <c r="P353" s="32">
        <f>IF(K353&lt;=0,0,MIN(K353,(N353-M353)+O353))</f>
        <v/>
      </c>
      <c r="Q353" s="32">
        <f>IF(K353&lt;=0,0,MAX(0,K353-P353))</f>
        <v/>
      </c>
      <c r="R353" s="32">
        <f>IF(OR($A353&gt;TermMonths,C6&lt;&gt;"Y"),0,X352)</f>
        <v/>
      </c>
      <c r="S353" s="31">
        <f>IF(R353&lt;=0,0,IF($A353&lt;=E6,D6,F6))</f>
        <v/>
      </c>
      <c r="T353" s="32">
        <f>IF(R353&lt;=0,0,R353*S353/DayCount)</f>
        <v/>
      </c>
      <c r="U353" s="32">
        <f>IF(R353&lt;=0,0,MIN(R353+T353,IF(G6="InterestOnly",T353,IF(G6="FixedAmount",IF($A353&lt;=E6,H6,I6),IF(OR($A353=1,$A353=E6+1),PMT(S353/DayCount,MAX(TermMonths-$A353+1,1),-R353),IF(U352=0,PMT(S353/DayCount,MAX(TermMonths-$A353+1,1),-R353),U352))))))</f>
        <v/>
      </c>
      <c r="V353" s="32">
        <f>IF(OR(R353&lt;=0,$A353&lt;&gt;J6,J6=0),0,MIN(MAX(0,K6-L6*R353),MAX(0,R353-(U353-T353))))</f>
        <v/>
      </c>
      <c r="W353" s="32">
        <f>IF(R353&lt;=0,0,MIN(R353,(U353-T353)+V353))</f>
        <v/>
      </c>
      <c r="X353" s="32">
        <f>IF(R353&lt;=0,0,MAX(0,R353-W353))</f>
        <v/>
      </c>
      <c r="Y353" s="32">
        <f>IF(OR($A353&gt;TermMonths,C7&lt;&gt;"Y"),0,AE352)</f>
        <v/>
      </c>
      <c r="Z353" s="31">
        <f>IF(Y353&lt;=0,0,IF($A353&lt;=E7,D7,F7))</f>
        <v/>
      </c>
      <c r="AA353" s="32">
        <f>IF(Y353&lt;=0,0,Y353*Z353/DayCount)</f>
        <v/>
      </c>
      <c r="AB353" s="32">
        <f>IF(Y353&lt;=0,0,MIN(Y353+AA353,IF(G7="InterestOnly",AA353,IF(G7="FixedAmount",IF($A353&lt;=E7,H7,I7),IF(OR($A353=1,$A353=E7+1),PMT(Z353/DayCount,MAX(TermMonths-$A353+1,1),-Y353),IF(AB352=0,PMT(Z353/DayCount,MAX(TermMonths-$A353+1,1),-Y353),AB352))))))</f>
        <v/>
      </c>
      <c r="AC353" s="32">
        <f>IF(OR(Y353&lt;=0,$A353&lt;&gt;J7,J7=0),0,MIN(MAX(0,K7-L7*Y353),MAX(0,Y353-(AB353-AA353))))</f>
        <v/>
      </c>
      <c r="AD353" s="32">
        <f>IF(Y353&lt;=0,0,MIN(Y353,(AB353-AA353)+AC353))</f>
        <v/>
      </c>
      <c r="AE353" s="32">
        <f>IF(Y353&lt;=0,0,MAX(0,Y353-AD353))</f>
        <v/>
      </c>
      <c r="AF353" s="32">
        <f>IF(OR($A353&gt;TermMonths,C8&lt;&gt;"Y"),0,AL352)</f>
        <v/>
      </c>
      <c r="AG353" s="31">
        <f>IF(AF353&lt;=0,0,IF($A353&lt;=E8,D8,F8))</f>
        <v/>
      </c>
      <c r="AH353" s="32">
        <f>IF(AF353&lt;=0,0,AF353*AG353/DayCount)</f>
        <v/>
      </c>
      <c r="AI353" s="32">
        <f>IF(AF353&lt;=0,0,MIN(AF353+AH353,IF(G8="InterestOnly",AH353,IF(G8="FixedAmount",IF($A353&lt;=E8,H8,I8),IF(OR($A353=1,$A353=E8+1),PMT(AG353/DayCount,MAX(TermMonths-$A353+1,1),-AF353),IF(AI352=0,PMT(AG353/DayCount,MAX(TermMonths-$A353+1,1),-AF353),AI352))))))</f>
        <v/>
      </c>
      <c r="AJ353" s="32">
        <f>IF(OR(AF353&lt;=0,$A353&lt;&gt;J8,J8=0),0,MIN(MAX(0,K8-L8*AF353),MAX(0,AF353-(AI353-AH353))))</f>
        <v/>
      </c>
      <c r="AK353" s="32">
        <f>IF(AF353&lt;=0,0,MIN(AF353,(AI353-AH353)+AJ353))</f>
        <v/>
      </c>
      <c r="AL353" s="32">
        <f>IF(AF353&lt;=0,0,MAX(0,AF353-AK353))</f>
        <v/>
      </c>
      <c r="AM353" s="32">
        <f>IF(OR($A353&gt;TermMonths,C9&lt;&gt;"Y"),0,AS352)</f>
        <v/>
      </c>
      <c r="AN353" s="31">
        <f>IF(AM353&lt;=0,0,IF($A353&lt;=E9,D9,F9))</f>
        <v/>
      </c>
      <c r="AO353" s="32">
        <f>IF(AM353&lt;=0,0,AM353*AN353/DayCount)</f>
        <v/>
      </c>
      <c r="AP353" s="32">
        <f>IF(AM353&lt;=0,0,MIN(AM353+AO353,IF(G9="InterestOnly",AO353,IF(G9="FixedAmount",IF($A353&lt;=E9,H9,I9),IF(OR($A353=1,$A353=E9+1),PMT(AN353/DayCount,MAX(TermMonths-$A353+1,1),-AM353),IF(AP352=0,PMT(AN353/DayCount,MAX(TermMonths-$A353+1,1),-AM353),AP352))))))</f>
        <v/>
      </c>
      <c r="AQ353" s="32">
        <f>IF(OR(AM353&lt;=0,$A353&lt;&gt;J9,J9=0),0,MIN(MAX(0,K9-L9*AM353),MAX(0,AM353-(AP353-AO353))))</f>
        <v/>
      </c>
      <c r="AR353" s="32">
        <f>IF(AM353&lt;=0,0,MIN(AM353,(AP353-AO353)+AQ353))</f>
        <v/>
      </c>
      <c r="AS353" s="32">
        <f>IF(AM353&lt;=0,0,MAX(0,AM353-AR353))</f>
        <v/>
      </c>
    </row>
    <row r="354">
      <c r="A354" s="33" t="n">
        <v>341</v>
      </c>
      <c r="B354" s="34">
        <f>IF(A354&gt;TermMonths,"",EDATE(StartDate,A354-1))</f>
        <v/>
      </c>
      <c r="C354" s="33">
        <f>IF(B354="","",YEAR(B354))</f>
        <v/>
      </c>
      <c r="D354" s="32">
        <f>IF(OR($A354&gt;TermMonths,C4&lt;&gt;"Y"),0,J353)</f>
        <v/>
      </c>
      <c r="E354" s="31">
        <f>IF(D354&lt;=0,0,IF($A354&lt;=E4,D4,F4))</f>
        <v/>
      </c>
      <c r="F354" s="32">
        <f>IF(D354&lt;=0,0,D354*E354/DayCount)</f>
        <v/>
      </c>
      <c r="G354" s="32">
        <f>IF(D354&lt;=0,0,MIN(D354+F354,IF(G4="InterestOnly",F354,IF(G4="FixedAmount",IF($A354&lt;=E4,H4,I4),IF(OR($A354=1,$A354=E4+1),PMT(E354/DayCount,MAX(TermMonths-$A354+1,1),-D354),IF(G353=0,PMT(E354/DayCount,MAX(TermMonths-$A354+1,1),-D354),G353))))))</f>
        <v/>
      </c>
      <c r="H354" s="32">
        <f>IF(OR(D354&lt;=0,$A354&lt;&gt;J4,J4=0),0,MIN(MAX(0,K4-L4*D354),MAX(0,D354-(G354-F354))))</f>
        <v/>
      </c>
      <c r="I354" s="32">
        <f>IF(D354&lt;=0,0,MIN(D354,(G354-F354)+H354))</f>
        <v/>
      </c>
      <c r="J354" s="32">
        <f>IF(D354&lt;=0,0,MAX(0,D354-I354))</f>
        <v/>
      </c>
      <c r="K354" s="32">
        <f>IF(OR($A354&gt;TermMonths,C5&lt;&gt;"Y"),0,Q353)</f>
        <v/>
      </c>
      <c r="L354" s="31">
        <f>IF(K354&lt;=0,0,IF($A354&lt;=E5,D5,F5))</f>
        <v/>
      </c>
      <c r="M354" s="32">
        <f>IF(K354&lt;=0,0,K354*L354/DayCount)</f>
        <v/>
      </c>
      <c r="N354" s="32">
        <f>IF(K354&lt;=0,0,MIN(K354+M354,IF(G5="InterestOnly",M354,IF(G5="FixedAmount",IF($A354&lt;=E5,H5,I5),IF(OR($A354=1,$A354=E5+1),PMT(L354/DayCount,MAX(TermMonths-$A354+1,1),-K354),IF(N353=0,PMT(L354/DayCount,MAX(TermMonths-$A354+1,1),-K354),N353))))))</f>
        <v/>
      </c>
      <c r="O354" s="32">
        <f>IF(OR(K354&lt;=0,$A354&lt;&gt;J5,J5=0),0,MIN(MAX(0,K5-L5*K354),MAX(0,K354-(N354-M354))))</f>
        <v/>
      </c>
      <c r="P354" s="32">
        <f>IF(K354&lt;=0,0,MIN(K354,(N354-M354)+O354))</f>
        <v/>
      </c>
      <c r="Q354" s="32">
        <f>IF(K354&lt;=0,0,MAX(0,K354-P354))</f>
        <v/>
      </c>
      <c r="R354" s="32">
        <f>IF(OR($A354&gt;TermMonths,C6&lt;&gt;"Y"),0,X353)</f>
        <v/>
      </c>
      <c r="S354" s="31">
        <f>IF(R354&lt;=0,0,IF($A354&lt;=E6,D6,F6))</f>
        <v/>
      </c>
      <c r="T354" s="32">
        <f>IF(R354&lt;=0,0,R354*S354/DayCount)</f>
        <v/>
      </c>
      <c r="U354" s="32">
        <f>IF(R354&lt;=0,0,MIN(R354+T354,IF(G6="InterestOnly",T354,IF(G6="FixedAmount",IF($A354&lt;=E6,H6,I6),IF(OR($A354=1,$A354=E6+1),PMT(S354/DayCount,MAX(TermMonths-$A354+1,1),-R354),IF(U353=0,PMT(S354/DayCount,MAX(TermMonths-$A354+1,1),-R354),U353))))))</f>
        <v/>
      </c>
      <c r="V354" s="32">
        <f>IF(OR(R354&lt;=0,$A354&lt;&gt;J6,J6=0),0,MIN(MAX(0,K6-L6*R354),MAX(0,R354-(U354-T354))))</f>
        <v/>
      </c>
      <c r="W354" s="32">
        <f>IF(R354&lt;=0,0,MIN(R354,(U354-T354)+V354))</f>
        <v/>
      </c>
      <c r="X354" s="32">
        <f>IF(R354&lt;=0,0,MAX(0,R354-W354))</f>
        <v/>
      </c>
      <c r="Y354" s="32">
        <f>IF(OR($A354&gt;TermMonths,C7&lt;&gt;"Y"),0,AE353)</f>
        <v/>
      </c>
      <c r="Z354" s="31">
        <f>IF(Y354&lt;=0,0,IF($A354&lt;=E7,D7,F7))</f>
        <v/>
      </c>
      <c r="AA354" s="32">
        <f>IF(Y354&lt;=0,0,Y354*Z354/DayCount)</f>
        <v/>
      </c>
      <c r="AB354" s="32">
        <f>IF(Y354&lt;=0,0,MIN(Y354+AA354,IF(G7="InterestOnly",AA354,IF(G7="FixedAmount",IF($A354&lt;=E7,H7,I7),IF(OR($A354=1,$A354=E7+1),PMT(Z354/DayCount,MAX(TermMonths-$A354+1,1),-Y354),IF(AB353=0,PMT(Z354/DayCount,MAX(TermMonths-$A354+1,1),-Y354),AB353))))))</f>
        <v/>
      </c>
      <c r="AC354" s="32">
        <f>IF(OR(Y354&lt;=0,$A354&lt;&gt;J7,J7=0),0,MIN(MAX(0,K7-L7*Y354),MAX(0,Y354-(AB354-AA354))))</f>
        <v/>
      </c>
      <c r="AD354" s="32">
        <f>IF(Y354&lt;=0,0,MIN(Y354,(AB354-AA354)+AC354))</f>
        <v/>
      </c>
      <c r="AE354" s="32">
        <f>IF(Y354&lt;=0,0,MAX(0,Y354-AD354))</f>
        <v/>
      </c>
      <c r="AF354" s="32">
        <f>IF(OR($A354&gt;TermMonths,C8&lt;&gt;"Y"),0,AL353)</f>
        <v/>
      </c>
      <c r="AG354" s="31">
        <f>IF(AF354&lt;=0,0,IF($A354&lt;=E8,D8,F8))</f>
        <v/>
      </c>
      <c r="AH354" s="32">
        <f>IF(AF354&lt;=0,0,AF354*AG354/DayCount)</f>
        <v/>
      </c>
      <c r="AI354" s="32">
        <f>IF(AF354&lt;=0,0,MIN(AF354+AH354,IF(G8="InterestOnly",AH354,IF(G8="FixedAmount",IF($A354&lt;=E8,H8,I8),IF(OR($A354=1,$A354=E8+1),PMT(AG354/DayCount,MAX(TermMonths-$A354+1,1),-AF354),IF(AI353=0,PMT(AG354/DayCount,MAX(TermMonths-$A354+1,1),-AF354),AI353))))))</f>
        <v/>
      </c>
      <c r="AJ354" s="32">
        <f>IF(OR(AF354&lt;=0,$A354&lt;&gt;J8,J8=0),0,MIN(MAX(0,K8-L8*AF354),MAX(0,AF354-(AI354-AH354))))</f>
        <v/>
      </c>
      <c r="AK354" s="32">
        <f>IF(AF354&lt;=0,0,MIN(AF354,(AI354-AH354)+AJ354))</f>
        <v/>
      </c>
      <c r="AL354" s="32">
        <f>IF(AF354&lt;=0,0,MAX(0,AF354-AK354))</f>
        <v/>
      </c>
      <c r="AM354" s="32">
        <f>IF(OR($A354&gt;TermMonths,C9&lt;&gt;"Y"),0,AS353)</f>
        <v/>
      </c>
      <c r="AN354" s="31">
        <f>IF(AM354&lt;=0,0,IF($A354&lt;=E9,D9,F9))</f>
        <v/>
      </c>
      <c r="AO354" s="32">
        <f>IF(AM354&lt;=0,0,AM354*AN354/DayCount)</f>
        <v/>
      </c>
      <c r="AP354" s="32">
        <f>IF(AM354&lt;=0,0,MIN(AM354+AO354,IF(G9="InterestOnly",AO354,IF(G9="FixedAmount",IF($A354&lt;=E9,H9,I9),IF(OR($A354=1,$A354=E9+1),PMT(AN354/DayCount,MAX(TermMonths-$A354+1,1),-AM354),IF(AP353=0,PMT(AN354/DayCount,MAX(TermMonths-$A354+1,1),-AM354),AP353))))))</f>
        <v/>
      </c>
      <c r="AQ354" s="32">
        <f>IF(OR(AM354&lt;=0,$A354&lt;&gt;J9,J9=0),0,MIN(MAX(0,K9-L9*AM354),MAX(0,AM354-(AP354-AO354))))</f>
        <v/>
      </c>
      <c r="AR354" s="32">
        <f>IF(AM354&lt;=0,0,MIN(AM354,(AP354-AO354)+AQ354))</f>
        <v/>
      </c>
      <c r="AS354" s="32">
        <f>IF(AM354&lt;=0,0,MAX(0,AM354-AR354))</f>
        <v/>
      </c>
    </row>
    <row r="355">
      <c r="A355" s="33" t="n">
        <v>342</v>
      </c>
      <c r="B355" s="34">
        <f>IF(A355&gt;TermMonths,"",EDATE(StartDate,A355-1))</f>
        <v/>
      </c>
      <c r="C355" s="33">
        <f>IF(B355="","",YEAR(B355))</f>
        <v/>
      </c>
      <c r="D355" s="32">
        <f>IF(OR($A355&gt;TermMonths,C4&lt;&gt;"Y"),0,J354)</f>
        <v/>
      </c>
      <c r="E355" s="31">
        <f>IF(D355&lt;=0,0,IF($A355&lt;=E4,D4,F4))</f>
        <v/>
      </c>
      <c r="F355" s="32">
        <f>IF(D355&lt;=0,0,D355*E355/DayCount)</f>
        <v/>
      </c>
      <c r="G355" s="32">
        <f>IF(D355&lt;=0,0,MIN(D355+F355,IF(G4="InterestOnly",F355,IF(G4="FixedAmount",IF($A355&lt;=E4,H4,I4),IF(OR($A355=1,$A355=E4+1),PMT(E355/DayCount,MAX(TermMonths-$A355+1,1),-D355),IF(G354=0,PMT(E355/DayCount,MAX(TermMonths-$A355+1,1),-D355),G354))))))</f>
        <v/>
      </c>
      <c r="H355" s="32">
        <f>IF(OR(D355&lt;=0,$A355&lt;&gt;J4,J4=0),0,MIN(MAX(0,K4-L4*D355),MAX(0,D355-(G355-F355))))</f>
        <v/>
      </c>
      <c r="I355" s="32">
        <f>IF(D355&lt;=0,0,MIN(D355,(G355-F355)+H355))</f>
        <v/>
      </c>
      <c r="J355" s="32">
        <f>IF(D355&lt;=0,0,MAX(0,D355-I355))</f>
        <v/>
      </c>
      <c r="K355" s="32">
        <f>IF(OR($A355&gt;TermMonths,C5&lt;&gt;"Y"),0,Q354)</f>
        <v/>
      </c>
      <c r="L355" s="31">
        <f>IF(K355&lt;=0,0,IF($A355&lt;=E5,D5,F5))</f>
        <v/>
      </c>
      <c r="M355" s="32">
        <f>IF(K355&lt;=0,0,K355*L355/DayCount)</f>
        <v/>
      </c>
      <c r="N355" s="32">
        <f>IF(K355&lt;=0,0,MIN(K355+M355,IF(G5="InterestOnly",M355,IF(G5="FixedAmount",IF($A355&lt;=E5,H5,I5),IF(OR($A355=1,$A355=E5+1),PMT(L355/DayCount,MAX(TermMonths-$A355+1,1),-K355),IF(N354=0,PMT(L355/DayCount,MAX(TermMonths-$A355+1,1),-K355),N354))))))</f>
        <v/>
      </c>
      <c r="O355" s="32">
        <f>IF(OR(K355&lt;=0,$A355&lt;&gt;J5,J5=0),0,MIN(MAX(0,K5-L5*K355),MAX(0,K355-(N355-M355))))</f>
        <v/>
      </c>
      <c r="P355" s="32">
        <f>IF(K355&lt;=0,0,MIN(K355,(N355-M355)+O355))</f>
        <v/>
      </c>
      <c r="Q355" s="32">
        <f>IF(K355&lt;=0,0,MAX(0,K355-P355))</f>
        <v/>
      </c>
      <c r="R355" s="32">
        <f>IF(OR($A355&gt;TermMonths,C6&lt;&gt;"Y"),0,X354)</f>
        <v/>
      </c>
      <c r="S355" s="31">
        <f>IF(R355&lt;=0,0,IF($A355&lt;=E6,D6,F6))</f>
        <v/>
      </c>
      <c r="T355" s="32">
        <f>IF(R355&lt;=0,0,R355*S355/DayCount)</f>
        <v/>
      </c>
      <c r="U355" s="32">
        <f>IF(R355&lt;=0,0,MIN(R355+T355,IF(G6="InterestOnly",T355,IF(G6="FixedAmount",IF($A355&lt;=E6,H6,I6),IF(OR($A355=1,$A355=E6+1),PMT(S355/DayCount,MAX(TermMonths-$A355+1,1),-R355),IF(U354=0,PMT(S355/DayCount,MAX(TermMonths-$A355+1,1),-R355),U354))))))</f>
        <v/>
      </c>
      <c r="V355" s="32">
        <f>IF(OR(R355&lt;=0,$A355&lt;&gt;J6,J6=0),0,MIN(MAX(0,K6-L6*R355),MAX(0,R355-(U355-T355))))</f>
        <v/>
      </c>
      <c r="W355" s="32">
        <f>IF(R355&lt;=0,0,MIN(R355,(U355-T355)+V355))</f>
        <v/>
      </c>
      <c r="X355" s="32">
        <f>IF(R355&lt;=0,0,MAX(0,R355-W355))</f>
        <v/>
      </c>
      <c r="Y355" s="32">
        <f>IF(OR($A355&gt;TermMonths,C7&lt;&gt;"Y"),0,AE354)</f>
        <v/>
      </c>
      <c r="Z355" s="31">
        <f>IF(Y355&lt;=0,0,IF($A355&lt;=E7,D7,F7))</f>
        <v/>
      </c>
      <c r="AA355" s="32">
        <f>IF(Y355&lt;=0,0,Y355*Z355/DayCount)</f>
        <v/>
      </c>
      <c r="AB355" s="32">
        <f>IF(Y355&lt;=0,0,MIN(Y355+AA355,IF(G7="InterestOnly",AA355,IF(G7="FixedAmount",IF($A355&lt;=E7,H7,I7),IF(OR($A355=1,$A355=E7+1),PMT(Z355/DayCount,MAX(TermMonths-$A355+1,1),-Y355),IF(AB354=0,PMT(Z355/DayCount,MAX(TermMonths-$A355+1,1),-Y355),AB354))))))</f>
        <v/>
      </c>
      <c r="AC355" s="32">
        <f>IF(OR(Y355&lt;=0,$A355&lt;&gt;J7,J7=0),0,MIN(MAX(0,K7-L7*Y355),MAX(0,Y355-(AB355-AA355))))</f>
        <v/>
      </c>
      <c r="AD355" s="32">
        <f>IF(Y355&lt;=0,0,MIN(Y355,(AB355-AA355)+AC355))</f>
        <v/>
      </c>
      <c r="AE355" s="32">
        <f>IF(Y355&lt;=0,0,MAX(0,Y355-AD355))</f>
        <v/>
      </c>
      <c r="AF355" s="32">
        <f>IF(OR($A355&gt;TermMonths,C8&lt;&gt;"Y"),0,AL354)</f>
        <v/>
      </c>
      <c r="AG355" s="31">
        <f>IF(AF355&lt;=0,0,IF($A355&lt;=E8,D8,F8))</f>
        <v/>
      </c>
      <c r="AH355" s="32">
        <f>IF(AF355&lt;=0,0,AF355*AG355/DayCount)</f>
        <v/>
      </c>
      <c r="AI355" s="32">
        <f>IF(AF355&lt;=0,0,MIN(AF355+AH355,IF(G8="InterestOnly",AH355,IF(G8="FixedAmount",IF($A355&lt;=E8,H8,I8),IF(OR($A355=1,$A355=E8+1),PMT(AG355/DayCount,MAX(TermMonths-$A355+1,1),-AF355),IF(AI354=0,PMT(AG355/DayCount,MAX(TermMonths-$A355+1,1),-AF355),AI354))))))</f>
        <v/>
      </c>
      <c r="AJ355" s="32">
        <f>IF(OR(AF355&lt;=0,$A355&lt;&gt;J8,J8=0),0,MIN(MAX(0,K8-L8*AF355),MAX(0,AF355-(AI355-AH355))))</f>
        <v/>
      </c>
      <c r="AK355" s="32">
        <f>IF(AF355&lt;=0,0,MIN(AF355,(AI355-AH355)+AJ355))</f>
        <v/>
      </c>
      <c r="AL355" s="32">
        <f>IF(AF355&lt;=0,0,MAX(0,AF355-AK355))</f>
        <v/>
      </c>
      <c r="AM355" s="32">
        <f>IF(OR($A355&gt;TermMonths,C9&lt;&gt;"Y"),0,AS354)</f>
        <v/>
      </c>
      <c r="AN355" s="31">
        <f>IF(AM355&lt;=0,0,IF($A355&lt;=E9,D9,F9))</f>
        <v/>
      </c>
      <c r="AO355" s="32">
        <f>IF(AM355&lt;=0,0,AM355*AN355/DayCount)</f>
        <v/>
      </c>
      <c r="AP355" s="32">
        <f>IF(AM355&lt;=0,0,MIN(AM355+AO355,IF(G9="InterestOnly",AO355,IF(G9="FixedAmount",IF($A355&lt;=E9,H9,I9),IF(OR($A355=1,$A355=E9+1),PMT(AN355/DayCount,MAX(TermMonths-$A355+1,1),-AM355),IF(AP354=0,PMT(AN355/DayCount,MAX(TermMonths-$A355+1,1),-AM355),AP354))))))</f>
        <v/>
      </c>
      <c r="AQ355" s="32">
        <f>IF(OR(AM355&lt;=0,$A355&lt;&gt;J9,J9=0),0,MIN(MAX(0,K9-L9*AM355),MAX(0,AM355-(AP355-AO355))))</f>
        <v/>
      </c>
      <c r="AR355" s="32">
        <f>IF(AM355&lt;=0,0,MIN(AM355,(AP355-AO355)+AQ355))</f>
        <v/>
      </c>
      <c r="AS355" s="32">
        <f>IF(AM355&lt;=0,0,MAX(0,AM355-AR355))</f>
        <v/>
      </c>
    </row>
    <row r="356">
      <c r="A356" s="33" t="n">
        <v>343</v>
      </c>
      <c r="B356" s="34">
        <f>IF(A356&gt;TermMonths,"",EDATE(StartDate,A356-1))</f>
        <v/>
      </c>
      <c r="C356" s="33">
        <f>IF(B356="","",YEAR(B356))</f>
        <v/>
      </c>
      <c r="D356" s="32">
        <f>IF(OR($A356&gt;TermMonths,C4&lt;&gt;"Y"),0,J355)</f>
        <v/>
      </c>
      <c r="E356" s="31">
        <f>IF(D356&lt;=0,0,IF($A356&lt;=E4,D4,F4))</f>
        <v/>
      </c>
      <c r="F356" s="32">
        <f>IF(D356&lt;=0,0,D356*E356/DayCount)</f>
        <v/>
      </c>
      <c r="G356" s="32">
        <f>IF(D356&lt;=0,0,MIN(D356+F356,IF(G4="InterestOnly",F356,IF(G4="FixedAmount",IF($A356&lt;=E4,H4,I4),IF(OR($A356=1,$A356=E4+1),PMT(E356/DayCount,MAX(TermMonths-$A356+1,1),-D356),IF(G355=0,PMT(E356/DayCount,MAX(TermMonths-$A356+1,1),-D356),G355))))))</f>
        <v/>
      </c>
      <c r="H356" s="32">
        <f>IF(OR(D356&lt;=0,$A356&lt;&gt;J4,J4=0),0,MIN(MAX(0,K4-L4*D356),MAX(0,D356-(G356-F356))))</f>
        <v/>
      </c>
      <c r="I356" s="32">
        <f>IF(D356&lt;=0,0,MIN(D356,(G356-F356)+H356))</f>
        <v/>
      </c>
      <c r="J356" s="32">
        <f>IF(D356&lt;=0,0,MAX(0,D356-I356))</f>
        <v/>
      </c>
      <c r="K356" s="32">
        <f>IF(OR($A356&gt;TermMonths,C5&lt;&gt;"Y"),0,Q355)</f>
        <v/>
      </c>
      <c r="L356" s="31">
        <f>IF(K356&lt;=0,0,IF($A356&lt;=E5,D5,F5))</f>
        <v/>
      </c>
      <c r="M356" s="32">
        <f>IF(K356&lt;=0,0,K356*L356/DayCount)</f>
        <v/>
      </c>
      <c r="N356" s="32">
        <f>IF(K356&lt;=0,0,MIN(K356+M356,IF(G5="InterestOnly",M356,IF(G5="FixedAmount",IF($A356&lt;=E5,H5,I5),IF(OR($A356=1,$A356=E5+1),PMT(L356/DayCount,MAX(TermMonths-$A356+1,1),-K356),IF(N355=0,PMT(L356/DayCount,MAX(TermMonths-$A356+1,1),-K356),N355))))))</f>
        <v/>
      </c>
      <c r="O356" s="32">
        <f>IF(OR(K356&lt;=0,$A356&lt;&gt;J5,J5=0),0,MIN(MAX(0,K5-L5*K356),MAX(0,K356-(N356-M356))))</f>
        <v/>
      </c>
      <c r="P356" s="32">
        <f>IF(K356&lt;=0,0,MIN(K356,(N356-M356)+O356))</f>
        <v/>
      </c>
      <c r="Q356" s="32">
        <f>IF(K356&lt;=0,0,MAX(0,K356-P356))</f>
        <v/>
      </c>
      <c r="R356" s="32">
        <f>IF(OR($A356&gt;TermMonths,C6&lt;&gt;"Y"),0,X355)</f>
        <v/>
      </c>
      <c r="S356" s="31">
        <f>IF(R356&lt;=0,0,IF($A356&lt;=E6,D6,F6))</f>
        <v/>
      </c>
      <c r="T356" s="32">
        <f>IF(R356&lt;=0,0,R356*S356/DayCount)</f>
        <v/>
      </c>
      <c r="U356" s="32">
        <f>IF(R356&lt;=0,0,MIN(R356+T356,IF(G6="InterestOnly",T356,IF(G6="FixedAmount",IF($A356&lt;=E6,H6,I6),IF(OR($A356=1,$A356=E6+1),PMT(S356/DayCount,MAX(TermMonths-$A356+1,1),-R356),IF(U355=0,PMT(S356/DayCount,MAX(TermMonths-$A356+1,1),-R356),U355))))))</f>
        <v/>
      </c>
      <c r="V356" s="32">
        <f>IF(OR(R356&lt;=0,$A356&lt;&gt;J6,J6=0),0,MIN(MAX(0,K6-L6*R356),MAX(0,R356-(U356-T356))))</f>
        <v/>
      </c>
      <c r="W356" s="32">
        <f>IF(R356&lt;=0,0,MIN(R356,(U356-T356)+V356))</f>
        <v/>
      </c>
      <c r="X356" s="32">
        <f>IF(R356&lt;=0,0,MAX(0,R356-W356))</f>
        <v/>
      </c>
      <c r="Y356" s="32">
        <f>IF(OR($A356&gt;TermMonths,C7&lt;&gt;"Y"),0,AE355)</f>
        <v/>
      </c>
      <c r="Z356" s="31">
        <f>IF(Y356&lt;=0,0,IF($A356&lt;=E7,D7,F7))</f>
        <v/>
      </c>
      <c r="AA356" s="32">
        <f>IF(Y356&lt;=0,0,Y356*Z356/DayCount)</f>
        <v/>
      </c>
      <c r="AB356" s="32">
        <f>IF(Y356&lt;=0,0,MIN(Y356+AA356,IF(G7="InterestOnly",AA356,IF(G7="FixedAmount",IF($A356&lt;=E7,H7,I7),IF(OR($A356=1,$A356=E7+1),PMT(Z356/DayCount,MAX(TermMonths-$A356+1,1),-Y356),IF(AB355=0,PMT(Z356/DayCount,MAX(TermMonths-$A356+1,1),-Y356),AB355))))))</f>
        <v/>
      </c>
      <c r="AC356" s="32">
        <f>IF(OR(Y356&lt;=0,$A356&lt;&gt;J7,J7=0),0,MIN(MAX(0,K7-L7*Y356),MAX(0,Y356-(AB356-AA356))))</f>
        <v/>
      </c>
      <c r="AD356" s="32">
        <f>IF(Y356&lt;=0,0,MIN(Y356,(AB356-AA356)+AC356))</f>
        <v/>
      </c>
      <c r="AE356" s="32">
        <f>IF(Y356&lt;=0,0,MAX(0,Y356-AD356))</f>
        <v/>
      </c>
      <c r="AF356" s="32">
        <f>IF(OR($A356&gt;TermMonths,C8&lt;&gt;"Y"),0,AL355)</f>
        <v/>
      </c>
      <c r="AG356" s="31">
        <f>IF(AF356&lt;=0,0,IF($A356&lt;=E8,D8,F8))</f>
        <v/>
      </c>
      <c r="AH356" s="32">
        <f>IF(AF356&lt;=0,0,AF356*AG356/DayCount)</f>
        <v/>
      </c>
      <c r="AI356" s="32">
        <f>IF(AF356&lt;=0,0,MIN(AF356+AH356,IF(G8="InterestOnly",AH356,IF(G8="FixedAmount",IF($A356&lt;=E8,H8,I8),IF(OR($A356=1,$A356=E8+1),PMT(AG356/DayCount,MAX(TermMonths-$A356+1,1),-AF356),IF(AI355=0,PMT(AG356/DayCount,MAX(TermMonths-$A356+1,1),-AF356),AI355))))))</f>
        <v/>
      </c>
      <c r="AJ356" s="32">
        <f>IF(OR(AF356&lt;=0,$A356&lt;&gt;J8,J8=0),0,MIN(MAX(0,K8-L8*AF356),MAX(0,AF356-(AI356-AH356))))</f>
        <v/>
      </c>
      <c r="AK356" s="32">
        <f>IF(AF356&lt;=0,0,MIN(AF356,(AI356-AH356)+AJ356))</f>
        <v/>
      </c>
      <c r="AL356" s="32">
        <f>IF(AF356&lt;=0,0,MAX(0,AF356-AK356))</f>
        <v/>
      </c>
      <c r="AM356" s="32">
        <f>IF(OR($A356&gt;TermMonths,C9&lt;&gt;"Y"),0,AS355)</f>
        <v/>
      </c>
      <c r="AN356" s="31">
        <f>IF(AM356&lt;=0,0,IF($A356&lt;=E9,D9,F9))</f>
        <v/>
      </c>
      <c r="AO356" s="32">
        <f>IF(AM356&lt;=0,0,AM356*AN356/DayCount)</f>
        <v/>
      </c>
      <c r="AP356" s="32">
        <f>IF(AM356&lt;=0,0,MIN(AM356+AO356,IF(G9="InterestOnly",AO356,IF(G9="FixedAmount",IF($A356&lt;=E9,H9,I9),IF(OR($A356=1,$A356=E9+1),PMT(AN356/DayCount,MAX(TermMonths-$A356+1,1),-AM356),IF(AP355=0,PMT(AN356/DayCount,MAX(TermMonths-$A356+1,1),-AM356),AP355))))))</f>
        <v/>
      </c>
      <c r="AQ356" s="32">
        <f>IF(OR(AM356&lt;=0,$A356&lt;&gt;J9,J9=0),0,MIN(MAX(0,K9-L9*AM356),MAX(0,AM356-(AP356-AO356))))</f>
        <v/>
      </c>
      <c r="AR356" s="32">
        <f>IF(AM356&lt;=0,0,MIN(AM356,(AP356-AO356)+AQ356))</f>
        <v/>
      </c>
      <c r="AS356" s="32">
        <f>IF(AM356&lt;=0,0,MAX(0,AM356-AR356))</f>
        <v/>
      </c>
    </row>
    <row r="357">
      <c r="A357" s="33" t="n">
        <v>344</v>
      </c>
      <c r="B357" s="34">
        <f>IF(A357&gt;TermMonths,"",EDATE(StartDate,A357-1))</f>
        <v/>
      </c>
      <c r="C357" s="33">
        <f>IF(B357="","",YEAR(B357))</f>
        <v/>
      </c>
      <c r="D357" s="32">
        <f>IF(OR($A357&gt;TermMonths,C4&lt;&gt;"Y"),0,J356)</f>
        <v/>
      </c>
      <c r="E357" s="31">
        <f>IF(D357&lt;=0,0,IF($A357&lt;=E4,D4,F4))</f>
        <v/>
      </c>
      <c r="F357" s="32">
        <f>IF(D357&lt;=0,0,D357*E357/DayCount)</f>
        <v/>
      </c>
      <c r="G357" s="32">
        <f>IF(D357&lt;=0,0,MIN(D357+F357,IF(G4="InterestOnly",F357,IF(G4="FixedAmount",IF($A357&lt;=E4,H4,I4),IF(OR($A357=1,$A357=E4+1),PMT(E357/DayCount,MAX(TermMonths-$A357+1,1),-D357),IF(G356=0,PMT(E357/DayCount,MAX(TermMonths-$A357+1,1),-D357),G356))))))</f>
        <v/>
      </c>
      <c r="H357" s="32">
        <f>IF(OR(D357&lt;=0,$A357&lt;&gt;J4,J4=0),0,MIN(MAX(0,K4-L4*D357),MAX(0,D357-(G357-F357))))</f>
        <v/>
      </c>
      <c r="I357" s="32">
        <f>IF(D357&lt;=0,0,MIN(D357,(G357-F357)+H357))</f>
        <v/>
      </c>
      <c r="J357" s="32">
        <f>IF(D357&lt;=0,0,MAX(0,D357-I357))</f>
        <v/>
      </c>
      <c r="K357" s="32">
        <f>IF(OR($A357&gt;TermMonths,C5&lt;&gt;"Y"),0,Q356)</f>
        <v/>
      </c>
      <c r="L357" s="31">
        <f>IF(K357&lt;=0,0,IF($A357&lt;=E5,D5,F5))</f>
        <v/>
      </c>
      <c r="M357" s="32">
        <f>IF(K357&lt;=0,0,K357*L357/DayCount)</f>
        <v/>
      </c>
      <c r="N357" s="32">
        <f>IF(K357&lt;=0,0,MIN(K357+M357,IF(G5="InterestOnly",M357,IF(G5="FixedAmount",IF($A357&lt;=E5,H5,I5),IF(OR($A357=1,$A357=E5+1),PMT(L357/DayCount,MAX(TermMonths-$A357+1,1),-K357),IF(N356=0,PMT(L357/DayCount,MAX(TermMonths-$A357+1,1),-K357),N356))))))</f>
        <v/>
      </c>
      <c r="O357" s="32">
        <f>IF(OR(K357&lt;=0,$A357&lt;&gt;J5,J5=0),0,MIN(MAX(0,K5-L5*K357),MAX(0,K357-(N357-M357))))</f>
        <v/>
      </c>
      <c r="P357" s="32">
        <f>IF(K357&lt;=0,0,MIN(K357,(N357-M357)+O357))</f>
        <v/>
      </c>
      <c r="Q357" s="32">
        <f>IF(K357&lt;=0,0,MAX(0,K357-P357))</f>
        <v/>
      </c>
      <c r="R357" s="32">
        <f>IF(OR($A357&gt;TermMonths,C6&lt;&gt;"Y"),0,X356)</f>
        <v/>
      </c>
      <c r="S357" s="31">
        <f>IF(R357&lt;=0,0,IF($A357&lt;=E6,D6,F6))</f>
        <v/>
      </c>
      <c r="T357" s="32">
        <f>IF(R357&lt;=0,0,R357*S357/DayCount)</f>
        <v/>
      </c>
      <c r="U357" s="32">
        <f>IF(R357&lt;=0,0,MIN(R357+T357,IF(G6="InterestOnly",T357,IF(G6="FixedAmount",IF($A357&lt;=E6,H6,I6),IF(OR($A357=1,$A357=E6+1),PMT(S357/DayCount,MAX(TermMonths-$A357+1,1),-R357),IF(U356=0,PMT(S357/DayCount,MAX(TermMonths-$A357+1,1),-R357),U356))))))</f>
        <v/>
      </c>
      <c r="V357" s="32">
        <f>IF(OR(R357&lt;=0,$A357&lt;&gt;J6,J6=0),0,MIN(MAX(0,K6-L6*R357),MAX(0,R357-(U357-T357))))</f>
        <v/>
      </c>
      <c r="W357" s="32">
        <f>IF(R357&lt;=0,0,MIN(R357,(U357-T357)+V357))</f>
        <v/>
      </c>
      <c r="X357" s="32">
        <f>IF(R357&lt;=0,0,MAX(0,R357-W357))</f>
        <v/>
      </c>
      <c r="Y357" s="32">
        <f>IF(OR($A357&gt;TermMonths,C7&lt;&gt;"Y"),0,AE356)</f>
        <v/>
      </c>
      <c r="Z357" s="31">
        <f>IF(Y357&lt;=0,0,IF($A357&lt;=E7,D7,F7))</f>
        <v/>
      </c>
      <c r="AA357" s="32">
        <f>IF(Y357&lt;=0,0,Y357*Z357/DayCount)</f>
        <v/>
      </c>
      <c r="AB357" s="32">
        <f>IF(Y357&lt;=0,0,MIN(Y357+AA357,IF(G7="InterestOnly",AA357,IF(G7="FixedAmount",IF($A357&lt;=E7,H7,I7),IF(OR($A357=1,$A357=E7+1),PMT(Z357/DayCount,MAX(TermMonths-$A357+1,1),-Y357),IF(AB356=0,PMT(Z357/DayCount,MAX(TermMonths-$A357+1,1),-Y357),AB356))))))</f>
        <v/>
      </c>
      <c r="AC357" s="32">
        <f>IF(OR(Y357&lt;=0,$A357&lt;&gt;J7,J7=0),0,MIN(MAX(0,K7-L7*Y357),MAX(0,Y357-(AB357-AA357))))</f>
        <v/>
      </c>
      <c r="AD357" s="32">
        <f>IF(Y357&lt;=0,0,MIN(Y357,(AB357-AA357)+AC357))</f>
        <v/>
      </c>
      <c r="AE357" s="32">
        <f>IF(Y357&lt;=0,0,MAX(0,Y357-AD357))</f>
        <v/>
      </c>
      <c r="AF357" s="32">
        <f>IF(OR($A357&gt;TermMonths,C8&lt;&gt;"Y"),0,AL356)</f>
        <v/>
      </c>
      <c r="AG357" s="31">
        <f>IF(AF357&lt;=0,0,IF($A357&lt;=E8,D8,F8))</f>
        <v/>
      </c>
      <c r="AH357" s="32">
        <f>IF(AF357&lt;=0,0,AF357*AG357/DayCount)</f>
        <v/>
      </c>
      <c r="AI357" s="32">
        <f>IF(AF357&lt;=0,0,MIN(AF357+AH357,IF(G8="InterestOnly",AH357,IF(G8="FixedAmount",IF($A357&lt;=E8,H8,I8),IF(OR($A357=1,$A357=E8+1),PMT(AG357/DayCount,MAX(TermMonths-$A357+1,1),-AF357),IF(AI356=0,PMT(AG357/DayCount,MAX(TermMonths-$A357+1,1),-AF357),AI356))))))</f>
        <v/>
      </c>
      <c r="AJ357" s="32">
        <f>IF(OR(AF357&lt;=0,$A357&lt;&gt;J8,J8=0),0,MIN(MAX(0,K8-L8*AF357),MAX(0,AF357-(AI357-AH357))))</f>
        <v/>
      </c>
      <c r="AK357" s="32">
        <f>IF(AF357&lt;=0,0,MIN(AF357,(AI357-AH357)+AJ357))</f>
        <v/>
      </c>
      <c r="AL357" s="32">
        <f>IF(AF357&lt;=0,0,MAX(0,AF357-AK357))</f>
        <v/>
      </c>
      <c r="AM357" s="32">
        <f>IF(OR($A357&gt;TermMonths,C9&lt;&gt;"Y"),0,AS356)</f>
        <v/>
      </c>
      <c r="AN357" s="31">
        <f>IF(AM357&lt;=0,0,IF($A357&lt;=E9,D9,F9))</f>
        <v/>
      </c>
      <c r="AO357" s="32">
        <f>IF(AM357&lt;=0,0,AM357*AN357/DayCount)</f>
        <v/>
      </c>
      <c r="AP357" s="32">
        <f>IF(AM357&lt;=0,0,MIN(AM357+AO357,IF(G9="InterestOnly",AO357,IF(G9="FixedAmount",IF($A357&lt;=E9,H9,I9),IF(OR($A357=1,$A357=E9+1),PMT(AN357/DayCount,MAX(TermMonths-$A357+1,1),-AM357),IF(AP356=0,PMT(AN357/DayCount,MAX(TermMonths-$A357+1,1),-AM357),AP356))))))</f>
        <v/>
      </c>
      <c r="AQ357" s="32">
        <f>IF(OR(AM357&lt;=0,$A357&lt;&gt;J9,J9=0),0,MIN(MAX(0,K9-L9*AM357),MAX(0,AM357-(AP357-AO357))))</f>
        <v/>
      </c>
      <c r="AR357" s="32">
        <f>IF(AM357&lt;=0,0,MIN(AM357,(AP357-AO357)+AQ357))</f>
        <v/>
      </c>
      <c r="AS357" s="32">
        <f>IF(AM357&lt;=0,0,MAX(0,AM357-AR357))</f>
        <v/>
      </c>
    </row>
    <row r="358">
      <c r="A358" s="33" t="n">
        <v>345</v>
      </c>
      <c r="B358" s="34">
        <f>IF(A358&gt;TermMonths,"",EDATE(StartDate,A358-1))</f>
        <v/>
      </c>
      <c r="C358" s="33">
        <f>IF(B358="","",YEAR(B358))</f>
        <v/>
      </c>
      <c r="D358" s="32">
        <f>IF(OR($A358&gt;TermMonths,C4&lt;&gt;"Y"),0,J357)</f>
        <v/>
      </c>
      <c r="E358" s="31">
        <f>IF(D358&lt;=0,0,IF($A358&lt;=E4,D4,F4))</f>
        <v/>
      </c>
      <c r="F358" s="32">
        <f>IF(D358&lt;=0,0,D358*E358/DayCount)</f>
        <v/>
      </c>
      <c r="G358" s="32">
        <f>IF(D358&lt;=0,0,MIN(D358+F358,IF(G4="InterestOnly",F358,IF(G4="FixedAmount",IF($A358&lt;=E4,H4,I4),IF(OR($A358=1,$A358=E4+1),PMT(E358/DayCount,MAX(TermMonths-$A358+1,1),-D358),IF(G357=0,PMT(E358/DayCount,MAX(TermMonths-$A358+1,1),-D358),G357))))))</f>
        <v/>
      </c>
      <c r="H358" s="32">
        <f>IF(OR(D358&lt;=0,$A358&lt;&gt;J4,J4=0),0,MIN(MAX(0,K4-L4*D358),MAX(0,D358-(G358-F358))))</f>
        <v/>
      </c>
      <c r="I358" s="32">
        <f>IF(D358&lt;=0,0,MIN(D358,(G358-F358)+H358))</f>
        <v/>
      </c>
      <c r="J358" s="32">
        <f>IF(D358&lt;=0,0,MAX(0,D358-I358))</f>
        <v/>
      </c>
      <c r="K358" s="32">
        <f>IF(OR($A358&gt;TermMonths,C5&lt;&gt;"Y"),0,Q357)</f>
        <v/>
      </c>
      <c r="L358" s="31">
        <f>IF(K358&lt;=0,0,IF($A358&lt;=E5,D5,F5))</f>
        <v/>
      </c>
      <c r="M358" s="32">
        <f>IF(K358&lt;=0,0,K358*L358/DayCount)</f>
        <v/>
      </c>
      <c r="N358" s="32">
        <f>IF(K358&lt;=0,0,MIN(K358+M358,IF(G5="InterestOnly",M358,IF(G5="FixedAmount",IF($A358&lt;=E5,H5,I5),IF(OR($A358=1,$A358=E5+1),PMT(L358/DayCount,MAX(TermMonths-$A358+1,1),-K358),IF(N357=0,PMT(L358/DayCount,MAX(TermMonths-$A358+1,1),-K358),N357))))))</f>
        <v/>
      </c>
      <c r="O358" s="32">
        <f>IF(OR(K358&lt;=0,$A358&lt;&gt;J5,J5=0),0,MIN(MAX(0,K5-L5*K358),MAX(0,K358-(N358-M358))))</f>
        <v/>
      </c>
      <c r="P358" s="32">
        <f>IF(K358&lt;=0,0,MIN(K358,(N358-M358)+O358))</f>
        <v/>
      </c>
      <c r="Q358" s="32">
        <f>IF(K358&lt;=0,0,MAX(0,K358-P358))</f>
        <v/>
      </c>
      <c r="R358" s="32">
        <f>IF(OR($A358&gt;TermMonths,C6&lt;&gt;"Y"),0,X357)</f>
        <v/>
      </c>
      <c r="S358" s="31">
        <f>IF(R358&lt;=0,0,IF($A358&lt;=E6,D6,F6))</f>
        <v/>
      </c>
      <c r="T358" s="32">
        <f>IF(R358&lt;=0,0,R358*S358/DayCount)</f>
        <v/>
      </c>
      <c r="U358" s="32">
        <f>IF(R358&lt;=0,0,MIN(R358+T358,IF(G6="InterestOnly",T358,IF(G6="FixedAmount",IF($A358&lt;=E6,H6,I6),IF(OR($A358=1,$A358=E6+1),PMT(S358/DayCount,MAX(TermMonths-$A358+1,1),-R358),IF(U357=0,PMT(S358/DayCount,MAX(TermMonths-$A358+1,1),-R358),U357))))))</f>
        <v/>
      </c>
      <c r="V358" s="32">
        <f>IF(OR(R358&lt;=0,$A358&lt;&gt;J6,J6=0),0,MIN(MAX(0,K6-L6*R358),MAX(0,R358-(U358-T358))))</f>
        <v/>
      </c>
      <c r="W358" s="32">
        <f>IF(R358&lt;=0,0,MIN(R358,(U358-T358)+V358))</f>
        <v/>
      </c>
      <c r="X358" s="32">
        <f>IF(R358&lt;=0,0,MAX(0,R358-W358))</f>
        <v/>
      </c>
      <c r="Y358" s="32">
        <f>IF(OR($A358&gt;TermMonths,C7&lt;&gt;"Y"),0,AE357)</f>
        <v/>
      </c>
      <c r="Z358" s="31">
        <f>IF(Y358&lt;=0,0,IF($A358&lt;=E7,D7,F7))</f>
        <v/>
      </c>
      <c r="AA358" s="32">
        <f>IF(Y358&lt;=0,0,Y358*Z358/DayCount)</f>
        <v/>
      </c>
      <c r="AB358" s="32">
        <f>IF(Y358&lt;=0,0,MIN(Y358+AA358,IF(G7="InterestOnly",AA358,IF(G7="FixedAmount",IF($A358&lt;=E7,H7,I7),IF(OR($A358=1,$A358=E7+1),PMT(Z358/DayCount,MAX(TermMonths-$A358+1,1),-Y358),IF(AB357=0,PMT(Z358/DayCount,MAX(TermMonths-$A358+1,1),-Y358),AB357))))))</f>
        <v/>
      </c>
      <c r="AC358" s="32">
        <f>IF(OR(Y358&lt;=0,$A358&lt;&gt;J7,J7=0),0,MIN(MAX(0,K7-L7*Y358),MAX(0,Y358-(AB358-AA358))))</f>
        <v/>
      </c>
      <c r="AD358" s="32">
        <f>IF(Y358&lt;=0,0,MIN(Y358,(AB358-AA358)+AC358))</f>
        <v/>
      </c>
      <c r="AE358" s="32">
        <f>IF(Y358&lt;=0,0,MAX(0,Y358-AD358))</f>
        <v/>
      </c>
      <c r="AF358" s="32">
        <f>IF(OR($A358&gt;TermMonths,C8&lt;&gt;"Y"),0,AL357)</f>
        <v/>
      </c>
      <c r="AG358" s="31">
        <f>IF(AF358&lt;=0,0,IF($A358&lt;=E8,D8,F8))</f>
        <v/>
      </c>
      <c r="AH358" s="32">
        <f>IF(AF358&lt;=0,0,AF358*AG358/DayCount)</f>
        <v/>
      </c>
      <c r="AI358" s="32">
        <f>IF(AF358&lt;=0,0,MIN(AF358+AH358,IF(G8="InterestOnly",AH358,IF(G8="FixedAmount",IF($A358&lt;=E8,H8,I8),IF(OR($A358=1,$A358=E8+1),PMT(AG358/DayCount,MAX(TermMonths-$A358+1,1),-AF358),IF(AI357=0,PMT(AG358/DayCount,MAX(TermMonths-$A358+1,1),-AF358),AI357))))))</f>
        <v/>
      </c>
      <c r="AJ358" s="32">
        <f>IF(OR(AF358&lt;=0,$A358&lt;&gt;J8,J8=0),0,MIN(MAX(0,K8-L8*AF358),MAX(0,AF358-(AI358-AH358))))</f>
        <v/>
      </c>
      <c r="AK358" s="32">
        <f>IF(AF358&lt;=0,0,MIN(AF358,(AI358-AH358)+AJ358))</f>
        <v/>
      </c>
      <c r="AL358" s="32">
        <f>IF(AF358&lt;=0,0,MAX(0,AF358-AK358))</f>
        <v/>
      </c>
      <c r="AM358" s="32">
        <f>IF(OR($A358&gt;TermMonths,C9&lt;&gt;"Y"),0,AS357)</f>
        <v/>
      </c>
      <c r="AN358" s="31">
        <f>IF(AM358&lt;=0,0,IF($A358&lt;=E9,D9,F9))</f>
        <v/>
      </c>
      <c r="AO358" s="32">
        <f>IF(AM358&lt;=0,0,AM358*AN358/DayCount)</f>
        <v/>
      </c>
      <c r="AP358" s="32">
        <f>IF(AM358&lt;=0,0,MIN(AM358+AO358,IF(G9="InterestOnly",AO358,IF(G9="FixedAmount",IF($A358&lt;=E9,H9,I9),IF(OR($A358=1,$A358=E9+1),PMT(AN358/DayCount,MAX(TermMonths-$A358+1,1),-AM358),IF(AP357=0,PMT(AN358/DayCount,MAX(TermMonths-$A358+1,1),-AM358),AP357))))))</f>
        <v/>
      </c>
      <c r="AQ358" s="32">
        <f>IF(OR(AM358&lt;=0,$A358&lt;&gt;J9,J9=0),0,MIN(MAX(0,K9-L9*AM358),MAX(0,AM358-(AP358-AO358))))</f>
        <v/>
      </c>
      <c r="AR358" s="32">
        <f>IF(AM358&lt;=0,0,MIN(AM358,(AP358-AO358)+AQ358))</f>
        <v/>
      </c>
      <c r="AS358" s="32">
        <f>IF(AM358&lt;=0,0,MAX(0,AM358-AR358))</f>
        <v/>
      </c>
    </row>
    <row r="359">
      <c r="A359" s="33" t="n">
        <v>346</v>
      </c>
      <c r="B359" s="34">
        <f>IF(A359&gt;TermMonths,"",EDATE(StartDate,A359-1))</f>
        <v/>
      </c>
      <c r="C359" s="33">
        <f>IF(B359="","",YEAR(B359))</f>
        <v/>
      </c>
      <c r="D359" s="32">
        <f>IF(OR($A359&gt;TermMonths,C4&lt;&gt;"Y"),0,J358)</f>
        <v/>
      </c>
      <c r="E359" s="31">
        <f>IF(D359&lt;=0,0,IF($A359&lt;=E4,D4,F4))</f>
        <v/>
      </c>
      <c r="F359" s="32">
        <f>IF(D359&lt;=0,0,D359*E359/DayCount)</f>
        <v/>
      </c>
      <c r="G359" s="32">
        <f>IF(D359&lt;=0,0,MIN(D359+F359,IF(G4="InterestOnly",F359,IF(G4="FixedAmount",IF($A359&lt;=E4,H4,I4),IF(OR($A359=1,$A359=E4+1),PMT(E359/DayCount,MAX(TermMonths-$A359+1,1),-D359),IF(G358=0,PMT(E359/DayCount,MAX(TermMonths-$A359+1,1),-D359),G358))))))</f>
        <v/>
      </c>
      <c r="H359" s="32">
        <f>IF(OR(D359&lt;=0,$A359&lt;&gt;J4,J4=0),0,MIN(MAX(0,K4-L4*D359),MAX(0,D359-(G359-F359))))</f>
        <v/>
      </c>
      <c r="I359" s="32">
        <f>IF(D359&lt;=0,0,MIN(D359,(G359-F359)+H359))</f>
        <v/>
      </c>
      <c r="J359" s="32">
        <f>IF(D359&lt;=0,0,MAX(0,D359-I359))</f>
        <v/>
      </c>
      <c r="K359" s="32">
        <f>IF(OR($A359&gt;TermMonths,C5&lt;&gt;"Y"),0,Q358)</f>
        <v/>
      </c>
      <c r="L359" s="31">
        <f>IF(K359&lt;=0,0,IF($A359&lt;=E5,D5,F5))</f>
        <v/>
      </c>
      <c r="M359" s="32">
        <f>IF(K359&lt;=0,0,K359*L359/DayCount)</f>
        <v/>
      </c>
      <c r="N359" s="32">
        <f>IF(K359&lt;=0,0,MIN(K359+M359,IF(G5="InterestOnly",M359,IF(G5="FixedAmount",IF($A359&lt;=E5,H5,I5),IF(OR($A359=1,$A359=E5+1),PMT(L359/DayCount,MAX(TermMonths-$A359+1,1),-K359),IF(N358=0,PMT(L359/DayCount,MAX(TermMonths-$A359+1,1),-K359),N358))))))</f>
        <v/>
      </c>
      <c r="O359" s="32">
        <f>IF(OR(K359&lt;=0,$A359&lt;&gt;J5,J5=0),0,MIN(MAX(0,K5-L5*K359),MAX(0,K359-(N359-M359))))</f>
        <v/>
      </c>
      <c r="P359" s="32">
        <f>IF(K359&lt;=0,0,MIN(K359,(N359-M359)+O359))</f>
        <v/>
      </c>
      <c r="Q359" s="32">
        <f>IF(K359&lt;=0,0,MAX(0,K359-P359))</f>
        <v/>
      </c>
      <c r="R359" s="32">
        <f>IF(OR($A359&gt;TermMonths,C6&lt;&gt;"Y"),0,X358)</f>
        <v/>
      </c>
      <c r="S359" s="31">
        <f>IF(R359&lt;=0,0,IF($A359&lt;=E6,D6,F6))</f>
        <v/>
      </c>
      <c r="T359" s="32">
        <f>IF(R359&lt;=0,0,R359*S359/DayCount)</f>
        <v/>
      </c>
      <c r="U359" s="32">
        <f>IF(R359&lt;=0,0,MIN(R359+T359,IF(G6="InterestOnly",T359,IF(G6="FixedAmount",IF($A359&lt;=E6,H6,I6),IF(OR($A359=1,$A359=E6+1),PMT(S359/DayCount,MAX(TermMonths-$A359+1,1),-R359),IF(U358=0,PMT(S359/DayCount,MAX(TermMonths-$A359+1,1),-R359),U358))))))</f>
        <v/>
      </c>
      <c r="V359" s="32">
        <f>IF(OR(R359&lt;=0,$A359&lt;&gt;J6,J6=0),0,MIN(MAX(0,K6-L6*R359),MAX(0,R359-(U359-T359))))</f>
        <v/>
      </c>
      <c r="W359" s="32">
        <f>IF(R359&lt;=0,0,MIN(R359,(U359-T359)+V359))</f>
        <v/>
      </c>
      <c r="X359" s="32">
        <f>IF(R359&lt;=0,0,MAX(0,R359-W359))</f>
        <v/>
      </c>
      <c r="Y359" s="32">
        <f>IF(OR($A359&gt;TermMonths,C7&lt;&gt;"Y"),0,AE358)</f>
        <v/>
      </c>
      <c r="Z359" s="31">
        <f>IF(Y359&lt;=0,0,IF($A359&lt;=E7,D7,F7))</f>
        <v/>
      </c>
      <c r="AA359" s="32">
        <f>IF(Y359&lt;=0,0,Y359*Z359/DayCount)</f>
        <v/>
      </c>
      <c r="AB359" s="32">
        <f>IF(Y359&lt;=0,0,MIN(Y359+AA359,IF(G7="InterestOnly",AA359,IF(G7="FixedAmount",IF($A359&lt;=E7,H7,I7),IF(OR($A359=1,$A359=E7+1),PMT(Z359/DayCount,MAX(TermMonths-$A359+1,1),-Y359),IF(AB358=0,PMT(Z359/DayCount,MAX(TermMonths-$A359+1,1),-Y359),AB358))))))</f>
        <v/>
      </c>
      <c r="AC359" s="32">
        <f>IF(OR(Y359&lt;=0,$A359&lt;&gt;J7,J7=0),0,MIN(MAX(0,K7-L7*Y359),MAX(0,Y359-(AB359-AA359))))</f>
        <v/>
      </c>
      <c r="AD359" s="32">
        <f>IF(Y359&lt;=0,0,MIN(Y359,(AB359-AA359)+AC359))</f>
        <v/>
      </c>
      <c r="AE359" s="32">
        <f>IF(Y359&lt;=0,0,MAX(0,Y359-AD359))</f>
        <v/>
      </c>
      <c r="AF359" s="32">
        <f>IF(OR($A359&gt;TermMonths,C8&lt;&gt;"Y"),0,AL358)</f>
        <v/>
      </c>
      <c r="AG359" s="31">
        <f>IF(AF359&lt;=0,0,IF($A359&lt;=E8,D8,F8))</f>
        <v/>
      </c>
      <c r="AH359" s="32">
        <f>IF(AF359&lt;=0,0,AF359*AG359/DayCount)</f>
        <v/>
      </c>
      <c r="AI359" s="32">
        <f>IF(AF359&lt;=0,0,MIN(AF359+AH359,IF(G8="InterestOnly",AH359,IF(G8="FixedAmount",IF($A359&lt;=E8,H8,I8),IF(OR($A359=1,$A359=E8+1),PMT(AG359/DayCount,MAX(TermMonths-$A359+1,1),-AF359),IF(AI358=0,PMT(AG359/DayCount,MAX(TermMonths-$A359+1,1),-AF359),AI358))))))</f>
        <v/>
      </c>
      <c r="AJ359" s="32">
        <f>IF(OR(AF359&lt;=0,$A359&lt;&gt;J8,J8=0),0,MIN(MAX(0,K8-L8*AF359),MAX(0,AF359-(AI359-AH359))))</f>
        <v/>
      </c>
      <c r="AK359" s="32">
        <f>IF(AF359&lt;=0,0,MIN(AF359,(AI359-AH359)+AJ359))</f>
        <v/>
      </c>
      <c r="AL359" s="32">
        <f>IF(AF359&lt;=0,0,MAX(0,AF359-AK359))</f>
        <v/>
      </c>
      <c r="AM359" s="32">
        <f>IF(OR($A359&gt;TermMonths,C9&lt;&gt;"Y"),0,AS358)</f>
        <v/>
      </c>
      <c r="AN359" s="31">
        <f>IF(AM359&lt;=0,0,IF($A359&lt;=E9,D9,F9))</f>
        <v/>
      </c>
      <c r="AO359" s="32">
        <f>IF(AM359&lt;=0,0,AM359*AN359/DayCount)</f>
        <v/>
      </c>
      <c r="AP359" s="32">
        <f>IF(AM359&lt;=0,0,MIN(AM359+AO359,IF(G9="InterestOnly",AO359,IF(G9="FixedAmount",IF($A359&lt;=E9,H9,I9),IF(OR($A359=1,$A359=E9+1),PMT(AN359/DayCount,MAX(TermMonths-$A359+1,1),-AM359),IF(AP358=0,PMT(AN359/DayCount,MAX(TermMonths-$A359+1,1),-AM359),AP358))))))</f>
        <v/>
      </c>
      <c r="AQ359" s="32">
        <f>IF(OR(AM359&lt;=0,$A359&lt;&gt;J9,J9=0),0,MIN(MAX(0,K9-L9*AM359),MAX(0,AM359-(AP359-AO359))))</f>
        <v/>
      </c>
      <c r="AR359" s="32">
        <f>IF(AM359&lt;=0,0,MIN(AM359,(AP359-AO359)+AQ359))</f>
        <v/>
      </c>
      <c r="AS359" s="32">
        <f>IF(AM359&lt;=0,0,MAX(0,AM359-AR359))</f>
        <v/>
      </c>
    </row>
    <row r="360">
      <c r="A360" s="33" t="n">
        <v>347</v>
      </c>
      <c r="B360" s="34">
        <f>IF(A360&gt;TermMonths,"",EDATE(StartDate,A360-1))</f>
        <v/>
      </c>
      <c r="C360" s="33">
        <f>IF(B360="","",YEAR(B360))</f>
        <v/>
      </c>
      <c r="D360" s="32">
        <f>IF(OR($A360&gt;TermMonths,C4&lt;&gt;"Y"),0,J359)</f>
        <v/>
      </c>
      <c r="E360" s="31">
        <f>IF(D360&lt;=0,0,IF($A360&lt;=E4,D4,F4))</f>
        <v/>
      </c>
      <c r="F360" s="32">
        <f>IF(D360&lt;=0,0,D360*E360/DayCount)</f>
        <v/>
      </c>
      <c r="G360" s="32">
        <f>IF(D360&lt;=0,0,MIN(D360+F360,IF(G4="InterestOnly",F360,IF(G4="FixedAmount",IF($A360&lt;=E4,H4,I4),IF(OR($A360=1,$A360=E4+1),PMT(E360/DayCount,MAX(TermMonths-$A360+1,1),-D360),IF(G359=0,PMT(E360/DayCount,MAX(TermMonths-$A360+1,1),-D360),G359))))))</f>
        <v/>
      </c>
      <c r="H360" s="32">
        <f>IF(OR(D360&lt;=0,$A360&lt;&gt;J4,J4=0),0,MIN(MAX(0,K4-L4*D360),MAX(0,D360-(G360-F360))))</f>
        <v/>
      </c>
      <c r="I360" s="32">
        <f>IF(D360&lt;=0,0,MIN(D360,(G360-F360)+H360))</f>
        <v/>
      </c>
      <c r="J360" s="32">
        <f>IF(D360&lt;=0,0,MAX(0,D360-I360))</f>
        <v/>
      </c>
      <c r="K360" s="32">
        <f>IF(OR($A360&gt;TermMonths,C5&lt;&gt;"Y"),0,Q359)</f>
        <v/>
      </c>
      <c r="L360" s="31">
        <f>IF(K360&lt;=0,0,IF($A360&lt;=E5,D5,F5))</f>
        <v/>
      </c>
      <c r="M360" s="32">
        <f>IF(K360&lt;=0,0,K360*L360/DayCount)</f>
        <v/>
      </c>
      <c r="N360" s="32">
        <f>IF(K360&lt;=0,0,MIN(K360+M360,IF(G5="InterestOnly",M360,IF(G5="FixedAmount",IF($A360&lt;=E5,H5,I5),IF(OR($A360=1,$A360=E5+1),PMT(L360/DayCount,MAX(TermMonths-$A360+1,1),-K360),IF(N359=0,PMT(L360/DayCount,MAX(TermMonths-$A360+1,1),-K360),N359))))))</f>
        <v/>
      </c>
      <c r="O360" s="32">
        <f>IF(OR(K360&lt;=0,$A360&lt;&gt;J5,J5=0),0,MIN(MAX(0,K5-L5*K360),MAX(0,K360-(N360-M360))))</f>
        <v/>
      </c>
      <c r="P360" s="32">
        <f>IF(K360&lt;=0,0,MIN(K360,(N360-M360)+O360))</f>
        <v/>
      </c>
      <c r="Q360" s="32">
        <f>IF(K360&lt;=0,0,MAX(0,K360-P360))</f>
        <v/>
      </c>
      <c r="R360" s="32">
        <f>IF(OR($A360&gt;TermMonths,C6&lt;&gt;"Y"),0,X359)</f>
        <v/>
      </c>
      <c r="S360" s="31">
        <f>IF(R360&lt;=0,0,IF($A360&lt;=E6,D6,F6))</f>
        <v/>
      </c>
      <c r="T360" s="32">
        <f>IF(R360&lt;=0,0,R360*S360/DayCount)</f>
        <v/>
      </c>
      <c r="U360" s="32">
        <f>IF(R360&lt;=0,0,MIN(R360+T360,IF(G6="InterestOnly",T360,IF(G6="FixedAmount",IF($A360&lt;=E6,H6,I6),IF(OR($A360=1,$A360=E6+1),PMT(S360/DayCount,MAX(TermMonths-$A360+1,1),-R360),IF(U359=0,PMT(S360/DayCount,MAX(TermMonths-$A360+1,1),-R360),U359))))))</f>
        <v/>
      </c>
      <c r="V360" s="32">
        <f>IF(OR(R360&lt;=0,$A360&lt;&gt;J6,J6=0),0,MIN(MAX(0,K6-L6*R360),MAX(0,R360-(U360-T360))))</f>
        <v/>
      </c>
      <c r="W360" s="32">
        <f>IF(R360&lt;=0,0,MIN(R360,(U360-T360)+V360))</f>
        <v/>
      </c>
      <c r="X360" s="32">
        <f>IF(R360&lt;=0,0,MAX(0,R360-W360))</f>
        <v/>
      </c>
      <c r="Y360" s="32">
        <f>IF(OR($A360&gt;TermMonths,C7&lt;&gt;"Y"),0,AE359)</f>
        <v/>
      </c>
      <c r="Z360" s="31">
        <f>IF(Y360&lt;=0,0,IF($A360&lt;=E7,D7,F7))</f>
        <v/>
      </c>
      <c r="AA360" s="32">
        <f>IF(Y360&lt;=0,0,Y360*Z360/DayCount)</f>
        <v/>
      </c>
      <c r="AB360" s="32">
        <f>IF(Y360&lt;=0,0,MIN(Y360+AA360,IF(G7="InterestOnly",AA360,IF(G7="FixedAmount",IF($A360&lt;=E7,H7,I7),IF(OR($A360=1,$A360=E7+1),PMT(Z360/DayCount,MAX(TermMonths-$A360+1,1),-Y360),IF(AB359=0,PMT(Z360/DayCount,MAX(TermMonths-$A360+1,1),-Y360),AB359))))))</f>
        <v/>
      </c>
      <c r="AC360" s="32">
        <f>IF(OR(Y360&lt;=0,$A360&lt;&gt;J7,J7=0),0,MIN(MAX(0,K7-L7*Y360),MAX(0,Y360-(AB360-AA360))))</f>
        <v/>
      </c>
      <c r="AD360" s="32">
        <f>IF(Y360&lt;=0,0,MIN(Y360,(AB360-AA360)+AC360))</f>
        <v/>
      </c>
      <c r="AE360" s="32">
        <f>IF(Y360&lt;=0,0,MAX(0,Y360-AD360))</f>
        <v/>
      </c>
      <c r="AF360" s="32">
        <f>IF(OR($A360&gt;TermMonths,C8&lt;&gt;"Y"),0,AL359)</f>
        <v/>
      </c>
      <c r="AG360" s="31">
        <f>IF(AF360&lt;=0,0,IF($A360&lt;=E8,D8,F8))</f>
        <v/>
      </c>
      <c r="AH360" s="32">
        <f>IF(AF360&lt;=0,0,AF360*AG360/DayCount)</f>
        <v/>
      </c>
      <c r="AI360" s="32">
        <f>IF(AF360&lt;=0,0,MIN(AF360+AH360,IF(G8="InterestOnly",AH360,IF(G8="FixedAmount",IF($A360&lt;=E8,H8,I8),IF(OR($A360=1,$A360=E8+1),PMT(AG360/DayCount,MAX(TermMonths-$A360+1,1),-AF360),IF(AI359=0,PMT(AG360/DayCount,MAX(TermMonths-$A360+1,1),-AF360),AI359))))))</f>
        <v/>
      </c>
      <c r="AJ360" s="32">
        <f>IF(OR(AF360&lt;=0,$A360&lt;&gt;J8,J8=0),0,MIN(MAX(0,K8-L8*AF360),MAX(0,AF360-(AI360-AH360))))</f>
        <v/>
      </c>
      <c r="AK360" s="32">
        <f>IF(AF360&lt;=0,0,MIN(AF360,(AI360-AH360)+AJ360))</f>
        <v/>
      </c>
      <c r="AL360" s="32">
        <f>IF(AF360&lt;=0,0,MAX(0,AF360-AK360))</f>
        <v/>
      </c>
      <c r="AM360" s="32">
        <f>IF(OR($A360&gt;TermMonths,C9&lt;&gt;"Y"),0,AS359)</f>
        <v/>
      </c>
      <c r="AN360" s="31">
        <f>IF(AM360&lt;=0,0,IF($A360&lt;=E9,D9,F9))</f>
        <v/>
      </c>
      <c r="AO360" s="32">
        <f>IF(AM360&lt;=0,0,AM360*AN360/DayCount)</f>
        <v/>
      </c>
      <c r="AP360" s="32">
        <f>IF(AM360&lt;=0,0,MIN(AM360+AO360,IF(G9="InterestOnly",AO360,IF(G9="FixedAmount",IF($A360&lt;=E9,H9,I9),IF(OR($A360=1,$A360=E9+1),PMT(AN360/DayCount,MAX(TermMonths-$A360+1,1),-AM360),IF(AP359=0,PMT(AN360/DayCount,MAX(TermMonths-$A360+1,1),-AM360),AP359))))))</f>
        <v/>
      </c>
      <c r="AQ360" s="32">
        <f>IF(OR(AM360&lt;=0,$A360&lt;&gt;J9,J9=0),0,MIN(MAX(0,K9-L9*AM360),MAX(0,AM360-(AP360-AO360))))</f>
        <v/>
      </c>
      <c r="AR360" s="32">
        <f>IF(AM360&lt;=0,0,MIN(AM360,(AP360-AO360)+AQ360))</f>
        <v/>
      </c>
      <c r="AS360" s="32">
        <f>IF(AM360&lt;=0,0,MAX(0,AM360-AR360))</f>
        <v/>
      </c>
    </row>
    <row r="361">
      <c r="A361" s="33" t="n">
        <v>348</v>
      </c>
      <c r="B361" s="34">
        <f>IF(A361&gt;TermMonths,"",EDATE(StartDate,A361-1))</f>
        <v/>
      </c>
      <c r="C361" s="33">
        <f>IF(B361="","",YEAR(B361))</f>
        <v/>
      </c>
      <c r="D361" s="32">
        <f>IF(OR($A361&gt;TermMonths,C4&lt;&gt;"Y"),0,J360)</f>
        <v/>
      </c>
      <c r="E361" s="31">
        <f>IF(D361&lt;=0,0,IF($A361&lt;=E4,D4,F4))</f>
        <v/>
      </c>
      <c r="F361" s="32">
        <f>IF(D361&lt;=0,0,D361*E361/DayCount)</f>
        <v/>
      </c>
      <c r="G361" s="32">
        <f>IF(D361&lt;=0,0,MIN(D361+F361,IF(G4="InterestOnly",F361,IF(G4="FixedAmount",IF($A361&lt;=E4,H4,I4),IF(OR($A361=1,$A361=E4+1),PMT(E361/DayCount,MAX(TermMonths-$A361+1,1),-D361),IF(G360=0,PMT(E361/DayCount,MAX(TermMonths-$A361+1,1),-D361),G360))))))</f>
        <v/>
      </c>
      <c r="H361" s="32">
        <f>IF(OR(D361&lt;=0,$A361&lt;&gt;J4,J4=0),0,MIN(MAX(0,K4-L4*D361),MAX(0,D361-(G361-F361))))</f>
        <v/>
      </c>
      <c r="I361" s="32">
        <f>IF(D361&lt;=0,0,MIN(D361,(G361-F361)+H361))</f>
        <v/>
      </c>
      <c r="J361" s="32">
        <f>IF(D361&lt;=0,0,MAX(0,D361-I361))</f>
        <v/>
      </c>
      <c r="K361" s="32">
        <f>IF(OR($A361&gt;TermMonths,C5&lt;&gt;"Y"),0,Q360)</f>
        <v/>
      </c>
      <c r="L361" s="31">
        <f>IF(K361&lt;=0,0,IF($A361&lt;=E5,D5,F5))</f>
        <v/>
      </c>
      <c r="M361" s="32">
        <f>IF(K361&lt;=0,0,K361*L361/DayCount)</f>
        <v/>
      </c>
      <c r="N361" s="32">
        <f>IF(K361&lt;=0,0,MIN(K361+M361,IF(G5="InterestOnly",M361,IF(G5="FixedAmount",IF($A361&lt;=E5,H5,I5),IF(OR($A361=1,$A361=E5+1),PMT(L361/DayCount,MAX(TermMonths-$A361+1,1),-K361),IF(N360=0,PMT(L361/DayCount,MAX(TermMonths-$A361+1,1),-K361),N360))))))</f>
        <v/>
      </c>
      <c r="O361" s="32">
        <f>IF(OR(K361&lt;=0,$A361&lt;&gt;J5,J5=0),0,MIN(MAX(0,K5-L5*K361),MAX(0,K361-(N361-M361))))</f>
        <v/>
      </c>
      <c r="P361" s="32">
        <f>IF(K361&lt;=0,0,MIN(K361,(N361-M361)+O361))</f>
        <v/>
      </c>
      <c r="Q361" s="32">
        <f>IF(K361&lt;=0,0,MAX(0,K361-P361))</f>
        <v/>
      </c>
      <c r="R361" s="32">
        <f>IF(OR($A361&gt;TermMonths,C6&lt;&gt;"Y"),0,X360)</f>
        <v/>
      </c>
      <c r="S361" s="31">
        <f>IF(R361&lt;=0,0,IF($A361&lt;=E6,D6,F6))</f>
        <v/>
      </c>
      <c r="T361" s="32">
        <f>IF(R361&lt;=0,0,R361*S361/DayCount)</f>
        <v/>
      </c>
      <c r="U361" s="32">
        <f>IF(R361&lt;=0,0,MIN(R361+T361,IF(G6="InterestOnly",T361,IF(G6="FixedAmount",IF($A361&lt;=E6,H6,I6),IF(OR($A361=1,$A361=E6+1),PMT(S361/DayCount,MAX(TermMonths-$A361+1,1),-R361),IF(U360=0,PMT(S361/DayCount,MAX(TermMonths-$A361+1,1),-R361),U360))))))</f>
        <v/>
      </c>
      <c r="V361" s="32">
        <f>IF(OR(R361&lt;=0,$A361&lt;&gt;J6,J6=0),0,MIN(MAX(0,K6-L6*R361),MAX(0,R361-(U361-T361))))</f>
        <v/>
      </c>
      <c r="W361" s="32">
        <f>IF(R361&lt;=0,0,MIN(R361,(U361-T361)+V361))</f>
        <v/>
      </c>
      <c r="X361" s="32">
        <f>IF(R361&lt;=0,0,MAX(0,R361-W361))</f>
        <v/>
      </c>
      <c r="Y361" s="32">
        <f>IF(OR($A361&gt;TermMonths,C7&lt;&gt;"Y"),0,AE360)</f>
        <v/>
      </c>
      <c r="Z361" s="31">
        <f>IF(Y361&lt;=0,0,IF($A361&lt;=E7,D7,F7))</f>
        <v/>
      </c>
      <c r="AA361" s="32">
        <f>IF(Y361&lt;=0,0,Y361*Z361/DayCount)</f>
        <v/>
      </c>
      <c r="AB361" s="32">
        <f>IF(Y361&lt;=0,0,MIN(Y361+AA361,IF(G7="InterestOnly",AA361,IF(G7="FixedAmount",IF($A361&lt;=E7,H7,I7),IF(OR($A361=1,$A361=E7+1),PMT(Z361/DayCount,MAX(TermMonths-$A361+1,1),-Y361),IF(AB360=0,PMT(Z361/DayCount,MAX(TermMonths-$A361+1,1),-Y361),AB360))))))</f>
        <v/>
      </c>
      <c r="AC361" s="32">
        <f>IF(OR(Y361&lt;=0,$A361&lt;&gt;J7,J7=0),0,MIN(MAX(0,K7-L7*Y361),MAX(0,Y361-(AB361-AA361))))</f>
        <v/>
      </c>
      <c r="AD361" s="32">
        <f>IF(Y361&lt;=0,0,MIN(Y361,(AB361-AA361)+AC361))</f>
        <v/>
      </c>
      <c r="AE361" s="32">
        <f>IF(Y361&lt;=0,0,MAX(0,Y361-AD361))</f>
        <v/>
      </c>
      <c r="AF361" s="32">
        <f>IF(OR($A361&gt;TermMonths,C8&lt;&gt;"Y"),0,AL360)</f>
        <v/>
      </c>
      <c r="AG361" s="31">
        <f>IF(AF361&lt;=0,0,IF($A361&lt;=E8,D8,F8))</f>
        <v/>
      </c>
      <c r="AH361" s="32">
        <f>IF(AF361&lt;=0,0,AF361*AG361/DayCount)</f>
        <v/>
      </c>
      <c r="AI361" s="32">
        <f>IF(AF361&lt;=0,0,MIN(AF361+AH361,IF(G8="InterestOnly",AH361,IF(G8="FixedAmount",IF($A361&lt;=E8,H8,I8),IF(OR($A361=1,$A361=E8+1),PMT(AG361/DayCount,MAX(TermMonths-$A361+1,1),-AF361),IF(AI360=0,PMT(AG361/DayCount,MAX(TermMonths-$A361+1,1),-AF361),AI360))))))</f>
        <v/>
      </c>
      <c r="AJ361" s="32">
        <f>IF(OR(AF361&lt;=0,$A361&lt;&gt;J8,J8=0),0,MIN(MAX(0,K8-L8*AF361),MAX(0,AF361-(AI361-AH361))))</f>
        <v/>
      </c>
      <c r="AK361" s="32">
        <f>IF(AF361&lt;=0,0,MIN(AF361,(AI361-AH361)+AJ361))</f>
        <v/>
      </c>
      <c r="AL361" s="32">
        <f>IF(AF361&lt;=0,0,MAX(0,AF361-AK361))</f>
        <v/>
      </c>
      <c r="AM361" s="32">
        <f>IF(OR($A361&gt;TermMonths,C9&lt;&gt;"Y"),0,AS360)</f>
        <v/>
      </c>
      <c r="AN361" s="31">
        <f>IF(AM361&lt;=0,0,IF($A361&lt;=E9,D9,F9))</f>
        <v/>
      </c>
      <c r="AO361" s="32">
        <f>IF(AM361&lt;=0,0,AM361*AN361/DayCount)</f>
        <v/>
      </c>
      <c r="AP361" s="32">
        <f>IF(AM361&lt;=0,0,MIN(AM361+AO361,IF(G9="InterestOnly",AO361,IF(G9="FixedAmount",IF($A361&lt;=E9,H9,I9),IF(OR($A361=1,$A361=E9+1),PMT(AN361/DayCount,MAX(TermMonths-$A361+1,1),-AM361),IF(AP360=0,PMT(AN361/DayCount,MAX(TermMonths-$A361+1,1),-AM361),AP360))))))</f>
        <v/>
      </c>
      <c r="AQ361" s="32">
        <f>IF(OR(AM361&lt;=0,$A361&lt;&gt;J9,J9=0),0,MIN(MAX(0,K9-L9*AM361),MAX(0,AM361-(AP361-AO361))))</f>
        <v/>
      </c>
      <c r="AR361" s="32">
        <f>IF(AM361&lt;=0,0,MIN(AM361,(AP361-AO361)+AQ361))</f>
        <v/>
      </c>
      <c r="AS361" s="32">
        <f>IF(AM361&lt;=0,0,MAX(0,AM361-AR361))</f>
        <v/>
      </c>
    </row>
    <row r="362">
      <c r="A362" s="33" t="n">
        <v>349</v>
      </c>
      <c r="B362" s="34">
        <f>IF(A362&gt;TermMonths,"",EDATE(StartDate,A362-1))</f>
        <v/>
      </c>
      <c r="C362" s="33">
        <f>IF(B362="","",YEAR(B362))</f>
        <v/>
      </c>
      <c r="D362" s="32">
        <f>IF(OR($A362&gt;TermMonths,C4&lt;&gt;"Y"),0,J361)</f>
        <v/>
      </c>
      <c r="E362" s="31">
        <f>IF(D362&lt;=0,0,IF($A362&lt;=E4,D4,F4))</f>
        <v/>
      </c>
      <c r="F362" s="32">
        <f>IF(D362&lt;=0,0,D362*E362/DayCount)</f>
        <v/>
      </c>
      <c r="G362" s="32">
        <f>IF(D362&lt;=0,0,MIN(D362+F362,IF(G4="InterestOnly",F362,IF(G4="FixedAmount",IF($A362&lt;=E4,H4,I4),IF(OR($A362=1,$A362=E4+1),PMT(E362/DayCount,MAX(TermMonths-$A362+1,1),-D362),IF(G361=0,PMT(E362/DayCount,MAX(TermMonths-$A362+1,1),-D362),G361))))))</f>
        <v/>
      </c>
      <c r="H362" s="32">
        <f>IF(OR(D362&lt;=0,$A362&lt;&gt;J4,J4=0),0,MIN(MAX(0,K4-L4*D362),MAX(0,D362-(G362-F362))))</f>
        <v/>
      </c>
      <c r="I362" s="32">
        <f>IF(D362&lt;=0,0,MIN(D362,(G362-F362)+H362))</f>
        <v/>
      </c>
      <c r="J362" s="32">
        <f>IF(D362&lt;=0,0,MAX(0,D362-I362))</f>
        <v/>
      </c>
      <c r="K362" s="32">
        <f>IF(OR($A362&gt;TermMonths,C5&lt;&gt;"Y"),0,Q361)</f>
        <v/>
      </c>
      <c r="L362" s="31">
        <f>IF(K362&lt;=0,0,IF($A362&lt;=E5,D5,F5))</f>
        <v/>
      </c>
      <c r="M362" s="32">
        <f>IF(K362&lt;=0,0,K362*L362/DayCount)</f>
        <v/>
      </c>
      <c r="N362" s="32">
        <f>IF(K362&lt;=0,0,MIN(K362+M362,IF(G5="InterestOnly",M362,IF(G5="FixedAmount",IF($A362&lt;=E5,H5,I5),IF(OR($A362=1,$A362=E5+1),PMT(L362/DayCount,MAX(TermMonths-$A362+1,1),-K362),IF(N361=0,PMT(L362/DayCount,MAX(TermMonths-$A362+1,1),-K362),N361))))))</f>
        <v/>
      </c>
      <c r="O362" s="32">
        <f>IF(OR(K362&lt;=0,$A362&lt;&gt;J5,J5=0),0,MIN(MAX(0,K5-L5*K362),MAX(0,K362-(N362-M362))))</f>
        <v/>
      </c>
      <c r="P362" s="32">
        <f>IF(K362&lt;=0,0,MIN(K362,(N362-M362)+O362))</f>
        <v/>
      </c>
      <c r="Q362" s="32">
        <f>IF(K362&lt;=0,0,MAX(0,K362-P362))</f>
        <v/>
      </c>
      <c r="R362" s="32">
        <f>IF(OR($A362&gt;TermMonths,C6&lt;&gt;"Y"),0,X361)</f>
        <v/>
      </c>
      <c r="S362" s="31">
        <f>IF(R362&lt;=0,0,IF($A362&lt;=E6,D6,F6))</f>
        <v/>
      </c>
      <c r="T362" s="32">
        <f>IF(R362&lt;=0,0,R362*S362/DayCount)</f>
        <v/>
      </c>
      <c r="U362" s="32">
        <f>IF(R362&lt;=0,0,MIN(R362+T362,IF(G6="InterestOnly",T362,IF(G6="FixedAmount",IF($A362&lt;=E6,H6,I6),IF(OR($A362=1,$A362=E6+1),PMT(S362/DayCount,MAX(TermMonths-$A362+1,1),-R362),IF(U361=0,PMT(S362/DayCount,MAX(TermMonths-$A362+1,1),-R362),U361))))))</f>
        <v/>
      </c>
      <c r="V362" s="32">
        <f>IF(OR(R362&lt;=0,$A362&lt;&gt;J6,J6=0),0,MIN(MAX(0,K6-L6*R362),MAX(0,R362-(U362-T362))))</f>
        <v/>
      </c>
      <c r="W362" s="32">
        <f>IF(R362&lt;=0,0,MIN(R362,(U362-T362)+V362))</f>
        <v/>
      </c>
      <c r="X362" s="32">
        <f>IF(R362&lt;=0,0,MAX(0,R362-W362))</f>
        <v/>
      </c>
      <c r="Y362" s="32">
        <f>IF(OR($A362&gt;TermMonths,C7&lt;&gt;"Y"),0,AE361)</f>
        <v/>
      </c>
      <c r="Z362" s="31">
        <f>IF(Y362&lt;=0,0,IF($A362&lt;=E7,D7,F7))</f>
        <v/>
      </c>
      <c r="AA362" s="32">
        <f>IF(Y362&lt;=0,0,Y362*Z362/DayCount)</f>
        <v/>
      </c>
      <c r="AB362" s="32">
        <f>IF(Y362&lt;=0,0,MIN(Y362+AA362,IF(G7="InterestOnly",AA362,IF(G7="FixedAmount",IF($A362&lt;=E7,H7,I7),IF(OR($A362=1,$A362=E7+1),PMT(Z362/DayCount,MAX(TermMonths-$A362+1,1),-Y362),IF(AB361=0,PMT(Z362/DayCount,MAX(TermMonths-$A362+1,1),-Y362),AB361))))))</f>
        <v/>
      </c>
      <c r="AC362" s="32">
        <f>IF(OR(Y362&lt;=0,$A362&lt;&gt;J7,J7=0),0,MIN(MAX(0,K7-L7*Y362),MAX(0,Y362-(AB362-AA362))))</f>
        <v/>
      </c>
      <c r="AD362" s="32">
        <f>IF(Y362&lt;=0,0,MIN(Y362,(AB362-AA362)+AC362))</f>
        <v/>
      </c>
      <c r="AE362" s="32">
        <f>IF(Y362&lt;=0,0,MAX(0,Y362-AD362))</f>
        <v/>
      </c>
      <c r="AF362" s="32">
        <f>IF(OR($A362&gt;TermMonths,C8&lt;&gt;"Y"),0,AL361)</f>
        <v/>
      </c>
      <c r="AG362" s="31">
        <f>IF(AF362&lt;=0,0,IF($A362&lt;=E8,D8,F8))</f>
        <v/>
      </c>
      <c r="AH362" s="32">
        <f>IF(AF362&lt;=0,0,AF362*AG362/DayCount)</f>
        <v/>
      </c>
      <c r="AI362" s="32">
        <f>IF(AF362&lt;=0,0,MIN(AF362+AH362,IF(G8="InterestOnly",AH362,IF(G8="FixedAmount",IF($A362&lt;=E8,H8,I8),IF(OR($A362=1,$A362=E8+1),PMT(AG362/DayCount,MAX(TermMonths-$A362+1,1),-AF362),IF(AI361=0,PMT(AG362/DayCount,MAX(TermMonths-$A362+1,1),-AF362),AI361))))))</f>
        <v/>
      </c>
      <c r="AJ362" s="32">
        <f>IF(OR(AF362&lt;=0,$A362&lt;&gt;J8,J8=0),0,MIN(MAX(0,K8-L8*AF362),MAX(0,AF362-(AI362-AH362))))</f>
        <v/>
      </c>
      <c r="AK362" s="32">
        <f>IF(AF362&lt;=0,0,MIN(AF362,(AI362-AH362)+AJ362))</f>
        <v/>
      </c>
      <c r="AL362" s="32">
        <f>IF(AF362&lt;=0,0,MAX(0,AF362-AK362))</f>
        <v/>
      </c>
      <c r="AM362" s="32">
        <f>IF(OR($A362&gt;TermMonths,C9&lt;&gt;"Y"),0,AS361)</f>
        <v/>
      </c>
      <c r="AN362" s="31">
        <f>IF(AM362&lt;=0,0,IF($A362&lt;=E9,D9,F9))</f>
        <v/>
      </c>
      <c r="AO362" s="32">
        <f>IF(AM362&lt;=0,0,AM362*AN362/DayCount)</f>
        <v/>
      </c>
      <c r="AP362" s="32">
        <f>IF(AM362&lt;=0,0,MIN(AM362+AO362,IF(G9="InterestOnly",AO362,IF(G9="FixedAmount",IF($A362&lt;=E9,H9,I9),IF(OR($A362=1,$A362=E9+1),PMT(AN362/DayCount,MAX(TermMonths-$A362+1,1),-AM362),IF(AP361=0,PMT(AN362/DayCount,MAX(TermMonths-$A362+1,1),-AM362),AP361))))))</f>
        <v/>
      </c>
      <c r="AQ362" s="32">
        <f>IF(OR(AM362&lt;=0,$A362&lt;&gt;J9,J9=0),0,MIN(MAX(0,K9-L9*AM362),MAX(0,AM362-(AP362-AO362))))</f>
        <v/>
      </c>
      <c r="AR362" s="32">
        <f>IF(AM362&lt;=0,0,MIN(AM362,(AP362-AO362)+AQ362))</f>
        <v/>
      </c>
      <c r="AS362" s="32">
        <f>IF(AM362&lt;=0,0,MAX(0,AM362-AR362))</f>
        <v/>
      </c>
    </row>
    <row r="363">
      <c r="A363" s="33" t="n">
        <v>350</v>
      </c>
      <c r="B363" s="34">
        <f>IF(A363&gt;TermMonths,"",EDATE(StartDate,A363-1))</f>
        <v/>
      </c>
      <c r="C363" s="33">
        <f>IF(B363="","",YEAR(B363))</f>
        <v/>
      </c>
      <c r="D363" s="32">
        <f>IF(OR($A363&gt;TermMonths,C4&lt;&gt;"Y"),0,J362)</f>
        <v/>
      </c>
      <c r="E363" s="31">
        <f>IF(D363&lt;=0,0,IF($A363&lt;=E4,D4,F4))</f>
        <v/>
      </c>
      <c r="F363" s="32">
        <f>IF(D363&lt;=0,0,D363*E363/DayCount)</f>
        <v/>
      </c>
      <c r="G363" s="32">
        <f>IF(D363&lt;=0,0,MIN(D363+F363,IF(G4="InterestOnly",F363,IF(G4="FixedAmount",IF($A363&lt;=E4,H4,I4),IF(OR($A363=1,$A363=E4+1),PMT(E363/DayCount,MAX(TermMonths-$A363+1,1),-D363),IF(G362=0,PMT(E363/DayCount,MAX(TermMonths-$A363+1,1),-D363),G362))))))</f>
        <v/>
      </c>
      <c r="H363" s="32">
        <f>IF(OR(D363&lt;=0,$A363&lt;&gt;J4,J4=0),0,MIN(MAX(0,K4-L4*D363),MAX(0,D363-(G363-F363))))</f>
        <v/>
      </c>
      <c r="I363" s="32">
        <f>IF(D363&lt;=0,0,MIN(D363,(G363-F363)+H363))</f>
        <v/>
      </c>
      <c r="J363" s="32">
        <f>IF(D363&lt;=0,0,MAX(0,D363-I363))</f>
        <v/>
      </c>
      <c r="K363" s="32">
        <f>IF(OR($A363&gt;TermMonths,C5&lt;&gt;"Y"),0,Q362)</f>
        <v/>
      </c>
      <c r="L363" s="31">
        <f>IF(K363&lt;=0,0,IF($A363&lt;=E5,D5,F5))</f>
        <v/>
      </c>
      <c r="M363" s="32">
        <f>IF(K363&lt;=0,0,K363*L363/DayCount)</f>
        <v/>
      </c>
      <c r="N363" s="32">
        <f>IF(K363&lt;=0,0,MIN(K363+M363,IF(G5="InterestOnly",M363,IF(G5="FixedAmount",IF($A363&lt;=E5,H5,I5),IF(OR($A363=1,$A363=E5+1),PMT(L363/DayCount,MAX(TermMonths-$A363+1,1),-K363),IF(N362=0,PMT(L363/DayCount,MAX(TermMonths-$A363+1,1),-K363),N362))))))</f>
        <v/>
      </c>
      <c r="O363" s="32">
        <f>IF(OR(K363&lt;=0,$A363&lt;&gt;J5,J5=0),0,MIN(MAX(0,K5-L5*K363),MAX(0,K363-(N363-M363))))</f>
        <v/>
      </c>
      <c r="P363" s="32">
        <f>IF(K363&lt;=0,0,MIN(K363,(N363-M363)+O363))</f>
        <v/>
      </c>
      <c r="Q363" s="32">
        <f>IF(K363&lt;=0,0,MAX(0,K363-P363))</f>
        <v/>
      </c>
      <c r="R363" s="32">
        <f>IF(OR($A363&gt;TermMonths,C6&lt;&gt;"Y"),0,X362)</f>
        <v/>
      </c>
      <c r="S363" s="31">
        <f>IF(R363&lt;=0,0,IF($A363&lt;=E6,D6,F6))</f>
        <v/>
      </c>
      <c r="T363" s="32">
        <f>IF(R363&lt;=0,0,R363*S363/DayCount)</f>
        <v/>
      </c>
      <c r="U363" s="32">
        <f>IF(R363&lt;=0,0,MIN(R363+T363,IF(G6="InterestOnly",T363,IF(G6="FixedAmount",IF($A363&lt;=E6,H6,I6),IF(OR($A363=1,$A363=E6+1),PMT(S363/DayCount,MAX(TermMonths-$A363+1,1),-R363),IF(U362=0,PMT(S363/DayCount,MAX(TermMonths-$A363+1,1),-R363),U362))))))</f>
        <v/>
      </c>
      <c r="V363" s="32">
        <f>IF(OR(R363&lt;=0,$A363&lt;&gt;J6,J6=0),0,MIN(MAX(0,K6-L6*R363),MAX(0,R363-(U363-T363))))</f>
        <v/>
      </c>
      <c r="W363" s="32">
        <f>IF(R363&lt;=0,0,MIN(R363,(U363-T363)+V363))</f>
        <v/>
      </c>
      <c r="X363" s="32">
        <f>IF(R363&lt;=0,0,MAX(0,R363-W363))</f>
        <v/>
      </c>
      <c r="Y363" s="32">
        <f>IF(OR($A363&gt;TermMonths,C7&lt;&gt;"Y"),0,AE362)</f>
        <v/>
      </c>
      <c r="Z363" s="31">
        <f>IF(Y363&lt;=0,0,IF($A363&lt;=E7,D7,F7))</f>
        <v/>
      </c>
      <c r="AA363" s="32">
        <f>IF(Y363&lt;=0,0,Y363*Z363/DayCount)</f>
        <v/>
      </c>
      <c r="AB363" s="32">
        <f>IF(Y363&lt;=0,0,MIN(Y363+AA363,IF(G7="InterestOnly",AA363,IF(G7="FixedAmount",IF($A363&lt;=E7,H7,I7),IF(OR($A363=1,$A363=E7+1),PMT(Z363/DayCount,MAX(TermMonths-$A363+1,1),-Y363),IF(AB362=0,PMT(Z363/DayCount,MAX(TermMonths-$A363+1,1),-Y363),AB362))))))</f>
        <v/>
      </c>
      <c r="AC363" s="32">
        <f>IF(OR(Y363&lt;=0,$A363&lt;&gt;J7,J7=0),0,MIN(MAX(0,K7-L7*Y363),MAX(0,Y363-(AB363-AA363))))</f>
        <v/>
      </c>
      <c r="AD363" s="32">
        <f>IF(Y363&lt;=0,0,MIN(Y363,(AB363-AA363)+AC363))</f>
        <v/>
      </c>
      <c r="AE363" s="32">
        <f>IF(Y363&lt;=0,0,MAX(0,Y363-AD363))</f>
        <v/>
      </c>
      <c r="AF363" s="32">
        <f>IF(OR($A363&gt;TermMonths,C8&lt;&gt;"Y"),0,AL362)</f>
        <v/>
      </c>
      <c r="AG363" s="31">
        <f>IF(AF363&lt;=0,0,IF($A363&lt;=E8,D8,F8))</f>
        <v/>
      </c>
      <c r="AH363" s="32">
        <f>IF(AF363&lt;=0,0,AF363*AG363/DayCount)</f>
        <v/>
      </c>
      <c r="AI363" s="32">
        <f>IF(AF363&lt;=0,0,MIN(AF363+AH363,IF(G8="InterestOnly",AH363,IF(G8="FixedAmount",IF($A363&lt;=E8,H8,I8),IF(OR($A363=1,$A363=E8+1),PMT(AG363/DayCount,MAX(TermMonths-$A363+1,1),-AF363),IF(AI362=0,PMT(AG363/DayCount,MAX(TermMonths-$A363+1,1),-AF363),AI362))))))</f>
        <v/>
      </c>
      <c r="AJ363" s="32">
        <f>IF(OR(AF363&lt;=0,$A363&lt;&gt;J8,J8=0),0,MIN(MAX(0,K8-L8*AF363),MAX(0,AF363-(AI363-AH363))))</f>
        <v/>
      </c>
      <c r="AK363" s="32">
        <f>IF(AF363&lt;=0,0,MIN(AF363,(AI363-AH363)+AJ363))</f>
        <v/>
      </c>
      <c r="AL363" s="32">
        <f>IF(AF363&lt;=0,0,MAX(0,AF363-AK363))</f>
        <v/>
      </c>
      <c r="AM363" s="32">
        <f>IF(OR($A363&gt;TermMonths,C9&lt;&gt;"Y"),0,AS362)</f>
        <v/>
      </c>
      <c r="AN363" s="31">
        <f>IF(AM363&lt;=0,0,IF($A363&lt;=E9,D9,F9))</f>
        <v/>
      </c>
      <c r="AO363" s="32">
        <f>IF(AM363&lt;=0,0,AM363*AN363/DayCount)</f>
        <v/>
      </c>
      <c r="AP363" s="32">
        <f>IF(AM363&lt;=0,0,MIN(AM363+AO363,IF(G9="InterestOnly",AO363,IF(G9="FixedAmount",IF($A363&lt;=E9,H9,I9),IF(OR($A363=1,$A363=E9+1),PMT(AN363/DayCount,MAX(TermMonths-$A363+1,1),-AM363),IF(AP362=0,PMT(AN363/DayCount,MAX(TermMonths-$A363+1,1),-AM363),AP362))))))</f>
        <v/>
      </c>
      <c r="AQ363" s="32">
        <f>IF(OR(AM363&lt;=0,$A363&lt;&gt;J9,J9=0),0,MIN(MAX(0,K9-L9*AM363),MAX(0,AM363-(AP363-AO363))))</f>
        <v/>
      </c>
      <c r="AR363" s="32">
        <f>IF(AM363&lt;=0,0,MIN(AM363,(AP363-AO363)+AQ363))</f>
        <v/>
      </c>
      <c r="AS363" s="32">
        <f>IF(AM363&lt;=0,0,MAX(0,AM363-AR363))</f>
        <v/>
      </c>
    </row>
    <row r="364">
      <c r="A364" s="33" t="n">
        <v>351</v>
      </c>
      <c r="B364" s="34">
        <f>IF(A364&gt;TermMonths,"",EDATE(StartDate,A364-1))</f>
        <v/>
      </c>
      <c r="C364" s="33">
        <f>IF(B364="","",YEAR(B364))</f>
        <v/>
      </c>
      <c r="D364" s="32">
        <f>IF(OR($A364&gt;TermMonths,C4&lt;&gt;"Y"),0,J363)</f>
        <v/>
      </c>
      <c r="E364" s="31">
        <f>IF(D364&lt;=0,0,IF($A364&lt;=E4,D4,F4))</f>
        <v/>
      </c>
      <c r="F364" s="32">
        <f>IF(D364&lt;=0,0,D364*E364/DayCount)</f>
        <v/>
      </c>
      <c r="G364" s="32">
        <f>IF(D364&lt;=0,0,MIN(D364+F364,IF(G4="InterestOnly",F364,IF(G4="FixedAmount",IF($A364&lt;=E4,H4,I4),IF(OR($A364=1,$A364=E4+1),PMT(E364/DayCount,MAX(TermMonths-$A364+1,1),-D364),IF(G363=0,PMT(E364/DayCount,MAX(TermMonths-$A364+1,1),-D364),G363))))))</f>
        <v/>
      </c>
      <c r="H364" s="32">
        <f>IF(OR(D364&lt;=0,$A364&lt;&gt;J4,J4=0),0,MIN(MAX(0,K4-L4*D364),MAX(0,D364-(G364-F364))))</f>
        <v/>
      </c>
      <c r="I364" s="32">
        <f>IF(D364&lt;=0,0,MIN(D364,(G364-F364)+H364))</f>
        <v/>
      </c>
      <c r="J364" s="32">
        <f>IF(D364&lt;=0,0,MAX(0,D364-I364))</f>
        <v/>
      </c>
      <c r="K364" s="32">
        <f>IF(OR($A364&gt;TermMonths,C5&lt;&gt;"Y"),0,Q363)</f>
        <v/>
      </c>
      <c r="L364" s="31">
        <f>IF(K364&lt;=0,0,IF($A364&lt;=E5,D5,F5))</f>
        <v/>
      </c>
      <c r="M364" s="32">
        <f>IF(K364&lt;=0,0,K364*L364/DayCount)</f>
        <v/>
      </c>
      <c r="N364" s="32">
        <f>IF(K364&lt;=0,0,MIN(K364+M364,IF(G5="InterestOnly",M364,IF(G5="FixedAmount",IF($A364&lt;=E5,H5,I5),IF(OR($A364=1,$A364=E5+1),PMT(L364/DayCount,MAX(TermMonths-$A364+1,1),-K364),IF(N363=0,PMT(L364/DayCount,MAX(TermMonths-$A364+1,1),-K364),N363))))))</f>
        <v/>
      </c>
      <c r="O364" s="32">
        <f>IF(OR(K364&lt;=0,$A364&lt;&gt;J5,J5=0),0,MIN(MAX(0,K5-L5*K364),MAX(0,K364-(N364-M364))))</f>
        <v/>
      </c>
      <c r="P364" s="32">
        <f>IF(K364&lt;=0,0,MIN(K364,(N364-M364)+O364))</f>
        <v/>
      </c>
      <c r="Q364" s="32">
        <f>IF(K364&lt;=0,0,MAX(0,K364-P364))</f>
        <v/>
      </c>
      <c r="R364" s="32">
        <f>IF(OR($A364&gt;TermMonths,C6&lt;&gt;"Y"),0,X363)</f>
        <v/>
      </c>
      <c r="S364" s="31">
        <f>IF(R364&lt;=0,0,IF($A364&lt;=E6,D6,F6))</f>
        <v/>
      </c>
      <c r="T364" s="32">
        <f>IF(R364&lt;=0,0,R364*S364/DayCount)</f>
        <v/>
      </c>
      <c r="U364" s="32">
        <f>IF(R364&lt;=0,0,MIN(R364+T364,IF(G6="InterestOnly",T364,IF(G6="FixedAmount",IF($A364&lt;=E6,H6,I6),IF(OR($A364=1,$A364=E6+1),PMT(S364/DayCount,MAX(TermMonths-$A364+1,1),-R364),IF(U363=0,PMT(S364/DayCount,MAX(TermMonths-$A364+1,1),-R364),U363))))))</f>
        <v/>
      </c>
      <c r="V364" s="32">
        <f>IF(OR(R364&lt;=0,$A364&lt;&gt;J6,J6=0),0,MIN(MAX(0,K6-L6*R364),MAX(0,R364-(U364-T364))))</f>
        <v/>
      </c>
      <c r="W364" s="32">
        <f>IF(R364&lt;=0,0,MIN(R364,(U364-T364)+V364))</f>
        <v/>
      </c>
      <c r="X364" s="32">
        <f>IF(R364&lt;=0,0,MAX(0,R364-W364))</f>
        <v/>
      </c>
      <c r="Y364" s="32">
        <f>IF(OR($A364&gt;TermMonths,C7&lt;&gt;"Y"),0,AE363)</f>
        <v/>
      </c>
      <c r="Z364" s="31">
        <f>IF(Y364&lt;=0,0,IF($A364&lt;=E7,D7,F7))</f>
        <v/>
      </c>
      <c r="AA364" s="32">
        <f>IF(Y364&lt;=0,0,Y364*Z364/DayCount)</f>
        <v/>
      </c>
      <c r="AB364" s="32">
        <f>IF(Y364&lt;=0,0,MIN(Y364+AA364,IF(G7="InterestOnly",AA364,IF(G7="FixedAmount",IF($A364&lt;=E7,H7,I7),IF(OR($A364=1,$A364=E7+1),PMT(Z364/DayCount,MAX(TermMonths-$A364+1,1),-Y364),IF(AB363=0,PMT(Z364/DayCount,MAX(TermMonths-$A364+1,1),-Y364),AB363))))))</f>
        <v/>
      </c>
      <c r="AC364" s="32">
        <f>IF(OR(Y364&lt;=0,$A364&lt;&gt;J7,J7=0),0,MIN(MAX(0,K7-L7*Y364),MAX(0,Y364-(AB364-AA364))))</f>
        <v/>
      </c>
      <c r="AD364" s="32">
        <f>IF(Y364&lt;=0,0,MIN(Y364,(AB364-AA364)+AC364))</f>
        <v/>
      </c>
      <c r="AE364" s="32">
        <f>IF(Y364&lt;=0,0,MAX(0,Y364-AD364))</f>
        <v/>
      </c>
      <c r="AF364" s="32">
        <f>IF(OR($A364&gt;TermMonths,C8&lt;&gt;"Y"),0,AL363)</f>
        <v/>
      </c>
      <c r="AG364" s="31">
        <f>IF(AF364&lt;=0,0,IF($A364&lt;=E8,D8,F8))</f>
        <v/>
      </c>
      <c r="AH364" s="32">
        <f>IF(AF364&lt;=0,0,AF364*AG364/DayCount)</f>
        <v/>
      </c>
      <c r="AI364" s="32">
        <f>IF(AF364&lt;=0,0,MIN(AF364+AH364,IF(G8="InterestOnly",AH364,IF(G8="FixedAmount",IF($A364&lt;=E8,H8,I8),IF(OR($A364=1,$A364=E8+1),PMT(AG364/DayCount,MAX(TermMonths-$A364+1,1),-AF364),IF(AI363=0,PMT(AG364/DayCount,MAX(TermMonths-$A364+1,1),-AF364),AI363))))))</f>
        <v/>
      </c>
      <c r="AJ364" s="32">
        <f>IF(OR(AF364&lt;=0,$A364&lt;&gt;J8,J8=0),0,MIN(MAX(0,K8-L8*AF364),MAX(0,AF364-(AI364-AH364))))</f>
        <v/>
      </c>
      <c r="AK364" s="32">
        <f>IF(AF364&lt;=0,0,MIN(AF364,(AI364-AH364)+AJ364))</f>
        <v/>
      </c>
      <c r="AL364" s="32">
        <f>IF(AF364&lt;=0,0,MAX(0,AF364-AK364))</f>
        <v/>
      </c>
      <c r="AM364" s="32">
        <f>IF(OR($A364&gt;TermMonths,C9&lt;&gt;"Y"),0,AS363)</f>
        <v/>
      </c>
      <c r="AN364" s="31">
        <f>IF(AM364&lt;=0,0,IF($A364&lt;=E9,D9,F9))</f>
        <v/>
      </c>
      <c r="AO364" s="32">
        <f>IF(AM364&lt;=0,0,AM364*AN364/DayCount)</f>
        <v/>
      </c>
      <c r="AP364" s="32">
        <f>IF(AM364&lt;=0,0,MIN(AM364+AO364,IF(G9="InterestOnly",AO364,IF(G9="FixedAmount",IF($A364&lt;=E9,H9,I9),IF(OR($A364=1,$A364=E9+1),PMT(AN364/DayCount,MAX(TermMonths-$A364+1,1),-AM364),IF(AP363=0,PMT(AN364/DayCount,MAX(TermMonths-$A364+1,1),-AM364),AP363))))))</f>
        <v/>
      </c>
      <c r="AQ364" s="32">
        <f>IF(OR(AM364&lt;=0,$A364&lt;&gt;J9,J9=0),0,MIN(MAX(0,K9-L9*AM364),MAX(0,AM364-(AP364-AO364))))</f>
        <v/>
      </c>
      <c r="AR364" s="32">
        <f>IF(AM364&lt;=0,0,MIN(AM364,(AP364-AO364)+AQ364))</f>
        <v/>
      </c>
      <c r="AS364" s="32">
        <f>IF(AM364&lt;=0,0,MAX(0,AM364-AR364))</f>
        <v/>
      </c>
    </row>
    <row r="365">
      <c r="A365" s="33" t="n">
        <v>352</v>
      </c>
      <c r="B365" s="34">
        <f>IF(A365&gt;TermMonths,"",EDATE(StartDate,A365-1))</f>
        <v/>
      </c>
      <c r="C365" s="33">
        <f>IF(B365="","",YEAR(B365))</f>
        <v/>
      </c>
      <c r="D365" s="32">
        <f>IF(OR($A365&gt;TermMonths,C4&lt;&gt;"Y"),0,J364)</f>
        <v/>
      </c>
      <c r="E365" s="31">
        <f>IF(D365&lt;=0,0,IF($A365&lt;=E4,D4,F4))</f>
        <v/>
      </c>
      <c r="F365" s="32">
        <f>IF(D365&lt;=0,0,D365*E365/DayCount)</f>
        <v/>
      </c>
      <c r="G365" s="32">
        <f>IF(D365&lt;=0,0,MIN(D365+F365,IF(G4="InterestOnly",F365,IF(G4="FixedAmount",IF($A365&lt;=E4,H4,I4),IF(OR($A365=1,$A365=E4+1),PMT(E365/DayCount,MAX(TermMonths-$A365+1,1),-D365),IF(G364=0,PMT(E365/DayCount,MAX(TermMonths-$A365+1,1),-D365),G364))))))</f>
        <v/>
      </c>
      <c r="H365" s="32">
        <f>IF(OR(D365&lt;=0,$A365&lt;&gt;J4,J4=0),0,MIN(MAX(0,K4-L4*D365),MAX(0,D365-(G365-F365))))</f>
        <v/>
      </c>
      <c r="I365" s="32">
        <f>IF(D365&lt;=0,0,MIN(D365,(G365-F365)+H365))</f>
        <v/>
      </c>
      <c r="J365" s="32">
        <f>IF(D365&lt;=0,0,MAX(0,D365-I365))</f>
        <v/>
      </c>
      <c r="K365" s="32">
        <f>IF(OR($A365&gt;TermMonths,C5&lt;&gt;"Y"),0,Q364)</f>
        <v/>
      </c>
      <c r="L365" s="31">
        <f>IF(K365&lt;=0,0,IF($A365&lt;=E5,D5,F5))</f>
        <v/>
      </c>
      <c r="M365" s="32">
        <f>IF(K365&lt;=0,0,K365*L365/DayCount)</f>
        <v/>
      </c>
      <c r="N365" s="32">
        <f>IF(K365&lt;=0,0,MIN(K365+M365,IF(G5="InterestOnly",M365,IF(G5="FixedAmount",IF($A365&lt;=E5,H5,I5),IF(OR($A365=1,$A365=E5+1),PMT(L365/DayCount,MAX(TermMonths-$A365+1,1),-K365),IF(N364=0,PMT(L365/DayCount,MAX(TermMonths-$A365+1,1),-K365),N364))))))</f>
        <v/>
      </c>
      <c r="O365" s="32">
        <f>IF(OR(K365&lt;=0,$A365&lt;&gt;J5,J5=0),0,MIN(MAX(0,K5-L5*K365),MAX(0,K365-(N365-M365))))</f>
        <v/>
      </c>
      <c r="P365" s="32">
        <f>IF(K365&lt;=0,0,MIN(K365,(N365-M365)+O365))</f>
        <v/>
      </c>
      <c r="Q365" s="32">
        <f>IF(K365&lt;=0,0,MAX(0,K365-P365))</f>
        <v/>
      </c>
      <c r="R365" s="32">
        <f>IF(OR($A365&gt;TermMonths,C6&lt;&gt;"Y"),0,X364)</f>
        <v/>
      </c>
      <c r="S365" s="31">
        <f>IF(R365&lt;=0,0,IF($A365&lt;=E6,D6,F6))</f>
        <v/>
      </c>
      <c r="T365" s="32">
        <f>IF(R365&lt;=0,0,R365*S365/DayCount)</f>
        <v/>
      </c>
      <c r="U365" s="32">
        <f>IF(R365&lt;=0,0,MIN(R365+T365,IF(G6="InterestOnly",T365,IF(G6="FixedAmount",IF($A365&lt;=E6,H6,I6),IF(OR($A365=1,$A365=E6+1),PMT(S365/DayCount,MAX(TermMonths-$A365+1,1),-R365),IF(U364=0,PMT(S365/DayCount,MAX(TermMonths-$A365+1,1),-R365),U364))))))</f>
        <v/>
      </c>
      <c r="V365" s="32">
        <f>IF(OR(R365&lt;=0,$A365&lt;&gt;J6,J6=0),0,MIN(MAX(0,K6-L6*R365),MAX(0,R365-(U365-T365))))</f>
        <v/>
      </c>
      <c r="W365" s="32">
        <f>IF(R365&lt;=0,0,MIN(R365,(U365-T365)+V365))</f>
        <v/>
      </c>
      <c r="X365" s="32">
        <f>IF(R365&lt;=0,0,MAX(0,R365-W365))</f>
        <v/>
      </c>
      <c r="Y365" s="32">
        <f>IF(OR($A365&gt;TermMonths,C7&lt;&gt;"Y"),0,AE364)</f>
        <v/>
      </c>
      <c r="Z365" s="31">
        <f>IF(Y365&lt;=0,0,IF($A365&lt;=E7,D7,F7))</f>
        <v/>
      </c>
      <c r="AA365" s="32">
        <f>IF(Y365&lt;=0,0,Y365*Z365/DayCount)</f>
        <v/>
      </c>
      <c r="AB365" s="32">
        <f>IF(Y365&lt;=0,0,MIN(Y365+AA365,IF(G7="InterestOnly",AA365,IF(G7="FixedAmount",IF($A365&lt;=E7,H7,I7),IF(OR($A365=1,$A365=E7+1),PMT(Z365/DayCount,MAX(TermMonths-$A365+1,1),-Y365),IF(AB364=0,PMT(Z365/DayCount,MAX(TermMonths-$A365+1,1),-Y365),AB364))))))</f>
        <v/>
      </c>
      <c r="AC365" s="32">
        <f>IF(OR(Y365&lt;=0,$A365&lt;&gt;J7,J7=0),0,MIN(MAX(0,K7-L7*Y365),MAX(0,Y365-(AB365-AA365))))</f>
        <v/>
      </c>
      <c r="AD365" s="32">
        <f>IF(Y365&lt;=0,0,MIN(Y365,(AB365-AA365)+AC365))</f>
        <v/>
      </c>
      <c r="AE365" s="32">
        <f>IF(Y365&lt;=0,0,MAX(0,Y365-AD365))</f>
        <v/>
      </c>
      <c r="AF365" s="32">
        <f>IF(OR($A365&gt;TermMonths,C8&lt;&gt;"Y"),0,AL364)</f>
        <v/>
      </c>
      <c r="AG365" s="31">
        <f>IF(AF365&lt;=0,0,IF($A365&lt;=E8,D8,F8))</f>
        <v/>
      </c>
      <c r="AH365" s="32">
        <f>IF(AF365&lt;=0,0,AF365*AG365/DayCount)</f>
        <v/>
      </c>
      <c r="AI365" s="32">
        <f>IF(AF365&lt;=0,0,MIN(AF365+AH365,IF(G8="InterestOnly",AH365,IF(G8="FixedAmount",IF($A365&lt;=E8,H8,I8),IF(OR($A365=1,$A365=E8+1),PMT(AG365/DayCount,MAX(TermMonths-$A365+1,1),-AF365),IF(AI364=0,PMT(AG365/DayCount,MAX(TermMonths-$A365+1,1),-AF365),AI364))))))</f>
        <v/>
      </c>
      <c r="AJ365" s="32">
        <f>IF(OR(AF365&lt;=0,$A365&lt;&gt;J8,J8=0),0,MIN(MAX(0,K8-L8*AF365),MAX(0,AF365-(AI365-AH365))))</f>
        <v/>
      </c>
      <c r="AK365" s="32">
        <f>IF(AF365&lt;=0,0,MIN(AF365,(AI365-AH365)+AJ365))</f>
        <v/>
      </c>
      <c r="AL365" s="32">
        <f>IF(AF365&lt;=0,0,MAX(0,AF365-AK365))</f>
        <v/>
      </c>
      <c r="AM365" s="32">
        <f>IF(OR($A365&gt;TermMonths,C9&lt;&gt;"Y"),0,AS364)</f>
        <v/>
      </c>
      <c r="AN365" s="31">
        <f>IF(AM365&lt;=0,0,IF($A365&lt;=E9,D9,F9))</f>
        <v/>
      </c>
      <c r="AO365" s="32">
        <f>IF(AM365&lt;=0,0,AM365*AN365/DayCount)</f>
        <v/>
      </c>
      <c r="AP365" s="32">
        <f>IF(AM365&lt;=0,0,MIN(AM365+AO365,IF(G9="InterestOnly",AO365,IF(G9="FixedAmount",IF($A365&lt;=E9,H9,I9),IF(OR($A365=1,$A365=E9+1),PMT(AN365/DayCount,MAX(TermMonths-$A365+1,1),-AM365),IF(AP364=0,PMT(AN365/DayCount,MAX(TermMonths-$A365+1,1),-AM365),AP364))))))</f>
        <v/>
      </c>
      <c r="AQ365" s="32">
        <f>IF(OR(AM365&lt;=0,$A365&lt;&gt;J9,J9=0),0,MIN(MAX(0,K9-L9*AM365),MAX(0,AM365-(AP365-AO365))))</f>
        <v/>
      </c>
      <c r="AR365" s="32">
        <f>IF(AM365&lt;=0,0,MIN(AM365,(AP365-AO365)+AQ365))</f>
        <v/>
      </c>
      <c r="AS365" s="32">
        <f>IF(AM365&lt;=0,0,MAX(0,AM365-AR365))</f>
        <v/>
      </c>
    </row>
    <row r="366">
      <c r="A366" s="33" t="n">
        <v>353</v>
      </c>
      <c r="B366" s="34">
        <f>IF(A366&gt;TermMonths,"",EDATE(StartDate,A366-1))</f>
        <v/>
      </c>
      <c r="C366" s="33">
        <f>IF(B366="","",YEAR(B366))</f>
        <v/>
      </c>
      <c r="D366" s="32">
        <f>IF(OR($A366&gt;TermMonths,C4&lt;&gt;"Y"),0,J365)</f>
        <v/>
      </c>
      <c r="E366" s="31">
        <f>IF(D366&lt;=0,0,IF($A366&lt;=E4,D4,F4))</f>
        <v/>
      </c>
      <c r="F366" s="32">
        <f>IF(D366&lt;=0,0,D366*E366/DayCount)</f>
        <v/>
      </c>
      <c r="G366" s="32">
        <f>IF(D366&lt;=0,0,MIN(D366+F366,IF(G4="InterestOnly",F366,IF(G4="FixedAmount",IF($A366&lt;=E4,H4,I4),IF(OR($A366=1,$A366=E4+1),PMT(E366/DayCount,MAX(TermMonths-$A366+1,1),-D366),IF(G365=0,PMT(E366/DayCount,MAX(TermMonths-$A366+1,1),-D366),G365))))))</f>
        <v/>
      </c>
      <c r="H366" s="32">
        <f>IF(OR(D366&lt;=0,$A366&lt;&gt;J4,J4=0),0,MIN(MAX(0,K4-L4*D366),MAX(0,D366-(G366-F366))))</f>
        <v/>
      </c>
      <c r="I366" s="32">
        <f>IF(D366&lt;=0,0,MIN(D366,(G366-F366)+H366))</f>
        <v/>
      </c>
      <c r="J366" s="32">
        <f>IF(D366&lt;=0,0,MAX(0,D366-I366))</f>
        <v/>
      </c>
      <c r="K366" s="32">
        <f>IF(OR($A366&gt;TermMonths,C5&lt;&gt;"Y"),0,Q365)</f>
        <v/>
      </c>
      <c r="L366" s="31">
        <f>IF(K366&lt;=0,0,IF($A366&lt;=E5,D5,F5))</f>
        <v/>
      </c>
      <c r="M366" s="32">
        <f>IF(K366&lt;=0,0,K366*L366/DayCount)</f>
        <v/>
      </c>
      <c r="N366" s="32">
        <f>IF(K366&lt;=0,0,MIN(K366+M366,IF(G5="InterestOnly",M366,IF(G5="FixedAmount",IF($A366&lt;=E5,H5,I5),IF(OR($A366=1,$A366=E5+1),PMT(L366/DayCount,MAX(TermMonths-$A366+1,1),-K366),IF(N365=0,PMT(L366/DayCount,MAX(TermMonths-$A366+1,1),-K366),N365))))))</f>
        <v/>
      </c>
      <c r="O366" s="32">
        <f>IF(OR(K366&lt;=0,$A366&lt;&gt;J5,J5=0),0,MIN(MAX(0,K5-L5*K366),MAX(0,K366-(N366-M366))))</f>
        <v/>
      </c>
      <c r="P366" s="32">
        <f>IF(K366&lt;=0,0,MIN(K366,(N366-M366)+O366))</f>
        <v/>
      </c>
      <c r="Q366" s="32">
        <f>IF(K366&lt;=0,0,MAX(0,K366-P366))</f>
        <v/>
      </c>
      <c r="R366" s="32">
        <f>IF(OR($A366&gt;TermMonths,C6&lt;&gt;"Y"),0,X365)</f>
        <v/>
      </c>
      <c r="S366" s="31">
        <f>IF(R366&lt;=0,0,IF($A366&lt;=E6,D6,F6))</f>
        <v/>
      </c>
      <c r="T366" s="32">
        <f>IF(R366&lt;=0,0,R366*S366/DayCount)</f>
        <v/>
      </c>
      <c r="U366" s="32">
        <f>IF(R366&lt;=0,0,MIN(R366+T366,IF(G6="InterestOnly",T366,IF(G6="FixedAmount",IF($A366&lt;=E6,H6,I6),IF(OR($A366=1,$A366=E6+1),PMT(S366/DayCount,MAX(TermMonths-$A366+1,1),-R366),IF(U365=0,PMT(S366/DayCount,MAX(TermMonths-$A366+1,1),-R366),U365))))))</f>
        <v/>
      </c>
      <c r="V366" s="32">
        <f>IF(OR(R366&lt;=0,$A366&lt;&gt;J6,J6=0),0,MIN(MAX(0,K6-L6*R366),MAX(0,R366-(U366-T366))))</f>
        <v/>
      </c>
      <c r="W366" s="32">
        <f>IF(R366&lt;=0,0,MIN(R366,(U366-T366)+V366))</f>
        <v/>
      </c>
      <c r="X366" s="32">
        <f>IF(R366&lt;=0,0,MAX(0,R366-W366))</f>
        <v/>
      </c>
      <c r="Y366" s="32">
        <f>IF(OR($A366&gt;TermMonths,C7&lt;&gt;"Y"),0,AE365)</f>
        <v/>
      </c>
      <c r="Z366" s="31">
        <f>IF(Y366&lt;=0,0,IF($A366&lt;=E7,D7,F7))</f>
        <v/>
      </c>
      <c r="AA366" s="32">
        <f>IF(Y366&lt;=0,0,Y366*Z366/DayCount)</f>
        <v/>
      </c>
      <c r="AB366" s="32">
        <f>IF(Y366&lt;=0,0,MIN(Y366+AA366,IF(G7="InterestOnly",AA366,IF(G7="FixedAmount",IF($A366&lt;=E7,H7,I7),IF(OR($A366=1,$A366=E7+1),PMT(Z366/DayCount,MAX(TermMonths-$A366+1,1),-Y366),IF(AB365=0,PMT(Z366/DayCount,MAX(TermMonths-$A366+1,1),-Y366),AB365))))))</f>
        <v/>
      </c>
      <c r="AC366" s="32">
        <f>IF(OR(Y366&lt;=0,$A366&lt;&gt;J7,J7=0),0,MIN(MAX(0,K7-L7*Y366),MAX(0,Y366-(AB366-AA366))))</f>
        <v/>
      </c>
      <c r="AD366" s="32">
        <f>IF(Y366&lt;=0,0,MIN(Y366,(AB366-AA366)+AC366))</f>
        <v/>
      </c>
      <c r="AE366" s="32">
        <f>IF(Y366&lt;=0,0,MAX(0,Y366-AD366))</f>
        <v/>
      </c>
      <c r="AF366" s="32">
        <f>IF(OR($A366&gt;TermMonths,C8&lt;&gt;"Y"),0,AL365)</f>
        <v/>
      </c>
      <c r="AG366" s="31">
        <f>IF(AF366&lt;=0,0,IF($A366&lt;=E8,D8,F8))</f>
        <v/>
      </c>
      <c r="AH366" s="32">
        <f>IF(AF366&lt;=0,0,AF366*AG366/DayCount)</f>
        <v/>
      </c>
      <c r="AI366" s="32">
        <f>IF(AF366&lt;=0,0,MIN(AF366+AH366,IF(G8="InterestOnly",AH366,IF(G8="FixedAmount",IF($A366&lt;=E8,H8,I8),IF(OR($A366=1,$A366=E8+1),PMT(AG366/DayCount,MAX(TermMonths-$A366+1,1),-AF366),IF(AI365=0,PMT(AG366/DayCount,MAX(TermMonths-$A366+1,1),-AF366),AI365))))))</f>
        <v/>
      </c>
      <c r="AJ366" s="32">
        <f>IF(OR(AF366&lt;=0,$A366&lt;&gt;J8,J8=0),0,MIN(MAX(0,K8-L8*AF366),MAX(0,AF366-(AI366-AH366))))</f>
        <v/>
      </c>
      <c r="AK366" s="32">
        <f>IF(AF366&lt;=0,0,MIN(AF366,(AI366-AH366)+AJ366))</f>
        <v/>
      </c>
      <c r="AL366" s="32">
        <f>IF(AF366&lt;=0,0,MAX(0,AF366-AK366))</f>
        <v/>
      </c>
      <c r="AM366" s="32">
        <f>IF(OR($A366&gt;TermMonths,C9&lt;&gt;"Y"),0,AS365)</f>
        <v/>
      </c>
      <c r="AN366" s="31">
        <f>IF(AM366&lt;=0,0,IF($A366&lt;=E9,D9,F9))</f>
        <v/>
      </c>
      <c r="AO366" s="32">
        <f>IF(AM366&lt;=0,0,AM366*AN366/DayCount)</f>
        <v/>
      </c>
      <c r="AP366" s="32">
        <f>IF(AM366&lt;=0,0,MIN(AM366+AO366,IF(G9="InterestOnly",AO366,IF(G9="FixedAmount",IF($A366&lt;=E9,H9,I9),IF(OR($A366=1,$A366=E9+1),PMT(AN366/DayCount,MAX(TermMonths-$A366+1,1),-AM366),IF(AP365=0,PMT(AN366/DayCount,MAX(TermMonths-$A366+1,1),-AM366),AP365))))))</f>
        <v/>
      </c>
      <c r="AQ366" s="32">
        <f>IF(OR(AM366&lt;=0,$A366&lt;&gt;J9,J9=0),0,MIN(MAX(0,K9-L9*AM366),MAX(0,AM366-(AP366-AO366))))</f>
        <v/>
      </c>
      <c r="AR366" s="32">
        <f>IF(AM366&lt;=0,0,MIN(AM366,(AP366-AO366)+AQ366))</f>
        <v/>
      </c>
      <c r="AS366" s="32">
        <f>IF(AM366&lt;=0,0,MAX(0,AM366-AR366))</f>
        <v/>
      </c>
    </row>
    <row r="367">
      <c r="A367" s="33" t="n">
        <v>354</v>
      </c>
      <c r="B367" s="34">
        <f>IF(A367&gt;TermMonths,"",EDATE(StartDate,A367-1))</f>
        <v/>
      </c>
      <c r="C367" s="33">
        <f>IF(B367="","",YEAR(B367))</f>
        <v/>
      </c>
      <c r="D367" s="32">
        <f>IF(OR($A367&gt;TermMonths,C4&lt;&gt;"Y"),0,J366)</f>
        <v/>
      </c>
      <c r="E367" s="31">
        <f>IF(D367&lt;=0,0,IF($A367&lt;=E4,D4,F4))</f>
        <v/>
      </c>
      <c r="F367" s="32">
        <f>IF(D367&lt;=0,0,D367*E367/DayCount)</f>
        <v/>
      </c>
      <c r="G367" s="32">
        <f>IF(D367&lt;=0,0,MIN(D367+F367,IF(G4="InterestOnly",F367,IF(G4="FixedAmount",IF($A367&lt;=E4,H4,I4),IF(OR($A367=1,$A367=E4+1),PMT(E367/DayCount,MAX(TermMonths-$A367+1,1),-D367),IF(G366=0,PMT(E367/DayCount,MAX(TermMonths-$A367+1,1),-D367),G366))))))</f>
        <v/>
      </c>
      <c r="H367" s="32">
        <f>IF(OR(D367&lt;=0,$A367&lt;&gt;J4,J4=0),0,MIN(MAX(0,K4-L4*D367),MAX(0,D367-(G367-F367))))</f>
        <v/>
      </c>
      <c r="I367" s="32">
        <f>IF(D367&lt;=0,0,MIN(D367,(G367-F367)+H367))</f>
        <v/>
      </c>
      <c r="J367" s="32">
        <f>IF(D367&lt;=0,0,MAX(0,D367-I367))</f>
        <v/>
      </c>
      <c r="K367" s="32">
        <f>IF(OR($A367&gt;TermMonths,C5&lt;&gt;"Y"),0,Q366)</f>
        <v/>
      </c>
      <c r="L367" s="31">
        <f>IF(K367&lt;=0,0,IF($A367&lt;=E5,D5,F5))</f>
        <v/>
      </c>
      <c r="M367" s="32">
        <f>IF(K367&lt;=0,0,K367*L367/DayCount)</f>
        <v/>
      </c>
      <c r="N367" s="32">
        <f>IF(K367&lt;=0,0,MIN(K367+M367,IF(G5="InterestOnly",M367,IF(G5="FixedAmount",IF($A367&lt;=E5,H5,I5),IF(OR($A367=1,$A367=E5+1),PMT(L367/DayCount,MAX(TermMonths-$A367+1,1),-K367),IF(N366=0,PMT(L367/DayCount,MAX(TermMonths-$A367+1,1),-K367),N366))))))</f>
        <v/>
      </c>
      <c r="O367" s="32">
        <f>IF(OR(K367&lt;=0,$A367&lt;&gt;J5,J5=0),0,MIN(MAX(0,K5-L5*K367),MAX(0,K367-(N367-M367))))</f>
        <v/>
      </c>
      <c r="P367" s="32">
        <f>IF(K367&lt;=0,0,MIN(K367,(N367-M367)+O367))</f>
        <v/>
      </c>
      <c r="Q367" s="32">
        <f>IF(K367&lt;=0,0,MAX(0,K367-P367))</f>
        <v/>
      </c>
      <c r="R367" s="32">
        <f>IF(OR($A367&gt;TermMonths,C6&lt;&gt;"Y"),0,X366)</f>
        <v/>
      </c>
      <c r="S367" s="31">
        <f>IF(R367&lt;=0,0,IF($A367&lt;=E6,D6,F6))</f>
        <v/>
      </c>
      <c r="T367" s="32">
        <f>IF(R367&lt;=0,0,R367*S367/DayCount)</f>
        <v/>
      </c>
      <c r="U367" s="32">
        <f>IF(R367&lt;=0,0,MIN(R367+T367,IF(G6="InterestOnly",T367,IF(G6="FixedAmount",IF($A367&lt;=E6,H6,I6),IF(OR($A367=1,$A367=E6+1),PMT(S367/DayCount,MAX(TermMonths-$A367+1,1),-R367),IF(U366=0,PMT(S367/DayCount,MAX(TermMonths-$A367+1,1),-R367),U366))))))</f>
        <v/>
      </c>
      <c r="V367" s="32">
        <f>IF(OR(R367&lt;=0,$A367&lt;&gt;J6,J6=0),0,MIN(MAX(0,K6-L6*R367),MAX(0,R367-(U367-T367))))</f>
        <v/>
      </c>
      <c r="W367" s="32">
        <f>IF(R367&lt;=0,0,MIN(R367,(U367-T367)+V367))</f>
        <v/>
      </c>
      <c r="X367" s="32">
        <f>IF(R367&lt;=0,0,MAX(0,R367-W367))</f>
        <v/>
      </c>
      <c r="Y367" s="32">
        <f>IF(OR($A367&gt;TermMonths,C7&lt;&gt;"Y"),0,AE366)</f>
        <v/>
      </c>
      <c r="Z367" s="31">
        <f>IF(Y367&lt;=0,0,IF($A367&lt;=E7,D7,F7))</f>
        <v/>
      </c>
      <c r="AA367" s="32">
        <f>IF(Y367&lt;=0,0,Y367*Z367/DayCount)</f>
        <v/>
      </c>
      <c r="AB367" s="32">
        <f>IF(Y367&lt;=0,0,MIN(Y367+AA367,IF(G7="InterestOnly",AA367,IF(G7="FixedAmount",IF($A367&lt;=E7,H7,I7),IF(OR($A367=1,$A367=E7+1),PMT(Z367/DayCount,MAX(TermMonths-$A367+1,1),-Y367),IF(AB366=0,PMT(Z367/DayCount,MAX(TermMonths-$A367+1,1),-Y367),AB366))))))</f>
        <v/>
      </c>
      <c r="AC367" s="32">
        <f>IF(OR(Y367&lt;=0,$A367&lt;&gt;J7,J7=0),0,MIN(MAX(0,K7-L7*Y367),MAX(0,Y367-(AB367-AA367))))</f>
        <v/>
      </c>
      <c r="AD367" s="32">
        <f>IF(Y367&lt;=0,0,MIN(Y367,(AB367-AA367)+AC367))</f>
        <v/>
      </c>
      <c r="AE367" s="32">
        <f>IF(Y367&lt;=0,0,MAX(0,Y367-AD367))</f>
        <v/>
      </c>
      <c r="AF367" s="32">
        <f>IF(OR($A367&gt;TermMonths,C8&lt;&gt;"Y"),0,AL366)</f>
        <v/>
      </c>
      <c r="AG367" s="31">
        <f>IF(AF367&lt;=0,0,IF($A367&lt;=E8,D8,F8))</f>
        <v/>
      </c>
      <c r="AH367" s="32">
        <f>IF(AF367&lt;=0,0,AF367*AG367/DayCount)</f>
        <v/>
      </c>
      <c r="AI367" s="32">
        <f>IF(AF367&lt;=0,0,MIN(AF367+AH367,IF(G8="InterestOnly",AH367,IF(G8="FixedAmount",IF($A367&lt;=E8,H8,I8),IF(OR($A367=1,$A367=E8+1),PMT(AG367/DayCount,MAX(TermMonths-$A367+1,1),-AF367),IF(AI366=0,PMT(AG367/DayCount,MAX(TermMonths-$A367+1,1),-AF367),AI366))))))</f>
        <v/>
      </c>
      <c r="AJ367" s="32">
        <f>IF(OR(AF367&lt;=0,$A367&lt;&gt;J8,J8=0),0,MIN(MAX(0,K8-L8*AF367),MAX(0,AF367-(AI367-AH367))))</f>
        <v/>
      </c>
      <c r="AK367" s="32">
        <f>IF(AF367&lt;=0,0,MIN(AF367,(AI367-AH367)+AJ367))</f>
        <v/>
      </c>
      <c r="AL367" s="32">
        <f>IF(AF367&lt;=0,0,MAX(0,AF367-AK367))</f>
        <v/>
      </c>
      <c r="AM367" s="32">
        <f>IF(OR($A367&gt;TermMonths,C9&lt;&gt;"Y"),0,AS366)</f>
        <v/>
      </c>
      <c r="AN367" s="31">
        <f>IF(AM367&lt;=0,0,IF($A367&lt;=E9,D9,F9))</f>
        <v/>
      </c>
      <c r="AO367" s="32">
        <f>IF(AM367&lt;=0,0,AM367*AN367/DayCount)</f>
        <v/>
      </c>
      <c r="AP367" s="32">
        <f>IF(AM367&lt;=0,0,MIN(AM367+AO367,IF(G9="InterestOnly",AO367,IF(G9="FixedAmount",IF($A367&lt;=E9,H9,I9),IF(OR($A367=1,$A367=E9+1),PMT(AN367/DayCount,MAX(TermMonths-$A367+1,1),-AM367),IF(AP366=0,PMT(AN367/DayCount,MAX(TermMonths-$A367+1,1),-AM367),AP366))))))</f>
        <v/>
      </c>
      <c r="AQ367" s="32">
        <f>IF(OR(AM367&lt;=0,$A367&lt;&gt;J9,J9=0),0,MIN(MAX(0,K9-L9*AM367),MAX(0,AM367-(AP367-AO367))))</f>
        <v/>
      </c>
      <c r="AR367" s="32">
        <f>IF(AM367&lt;=0,0,MIN(AM367,(AP367-AO367)+AQ367))</f>
        <v/>
      </c>
      <c r="AS367" s="32">
        <f>IF(AM367&lt;=0,0,MAX(0,AM367-AR367))</f>
        <v/>
      </c>
    </row>
    <row r="368">
      <c r="A368" s="33" t="n">
        <v>355</v>
      </c>
      <c r="B368" s="34">
        <f>IF(A368&gt;TermMonths,"",EDATE(StartDate,A368-1))</f>
        <v/>
      </c>
      <c r="C368" s="33">
        <f>IF(B368="","",YEAR(B368))</f>
        <v/>
      </c>
      <c r="D368" s="32">
        <f>IF(OR($A368&gt;TermMonths,C4&lt;&gt;"Y"),0,J367)</f>
        <v/>
      </c>
      <c r="E368" s="31">
        <f>IF(D368&lt;=0,0,IF($A368&lt;=E4,D4,F4))</f>
        <v/>
      </c>
      <c r="F368" s="32">
        <f>IF(D368&lt;=0,0,D368*E368/DayCount)</f>
        <v/>
      </c>
      <c r="G368" s="32">
        <f>IF(D368&lt;=0,0,MIN(D368+F368,IF(G4="InterestOnly",F368,IF(G4="FixedAmount",IF($A368&lt;=E4,H4,I4),IF(OR($A368=1,$A368=E4+1),PMT(E368/DayCount,MAX(TermMonths-$A368+1,1),-D368),IF(G367=0,PMT(E368/DayCount,MAX(TermMonths-$A368+1,1),-D368),G367))))))</f>
        <v/>
      </c>
      <c r="H368" s="32">
        <f>IF(OR(D368&lt;=0,$A368&lt;&gt;J4,J4=0),0,MIN(MAX(0,K4-L4*D368),MAX(0,D368-(G368-F368))))</f>
        <v/>
      </c>
      <c r="I368" s="32">
        <f>IF(D368&lt;=0,0,MIN(D368,(G368-F368)+H368))</f>
        <v/>
      </c>
      <c r="J368" s="32">
        <f>IF(D368&lt;=0,0,MAX(0,D368-I368))</f>
        <v/>
      </c>
      <c r="K368" s="32">
        <f>IF(OR($A368&gt;TermMonths,C5&lt;&gt;"Y"),0,Q367)</f>
        <v/>
      </c>
      <c r="L368" s="31">
        <f>IF(K368&lt;=0,0,IF($A368&lt;=E5,D5,F5))</f>
        <v/>
      </c>
      <c r="M368" s="32">
        <f>IF(K368&lt;=0,0,K368*L368/DayCount)</f>
        <v/>
      </c>
      <c r="N368" s="32">
        <f>IF(K368&lt;=0,0,MIN(K368+M368,IF(G5="InterestOnly",M368,IF(G5="FixedAmount",IF($A368&lt;=E5,H5,I5),IF(OR($A368=1,$A368=E5+1),PMT(L368/DayCount,MAX(TermMonths-$A368+1,1),-K368),IF(N367=0,PMT(L368/DayCount,MAX(TermMonths-$A368+1,1),-K368),N367))))))</f>
        <v/>
      </c>
      <c r="O368" s="32">
        <f>IF(OR(K368&lt;=0,$A368&lt;&gt;J5,J5=0),0,MIN(MAX(0,K5-L5*K368),MAX(0,K368-(N368-M368))))</f>
        <v/>
      </c>
      <c r="P368" s="32">
        <f>IF(K368&lt;=0,0,MIN(K368,(N368-M368)+O368))</f>
        <v/>
      </c>
      <c r="Q368" s="32">
        <f>IF(K368&lt;=0,0,MAX(0,K368-P368))</f>
        <v/>
      </c>
      <c r="R368" s="32">
        <f>IF(OR($A368&gt;TermMonths,C6&lt;&gt;"Y"),0,X367)</f>
        <v/>
      </c>
      <c r="S368" s="31">
        <f>IF(R368&lt;=0,0,IF($A368&lt;=E6,D6,F6))</f>
        <v/>
      </c>
      <c r="T368" s="32">
        <f>IF(R368&lt;=0,0,R368*S368/DayCount)</f>
        <v/>
      </c>
      <c r="U368" s="32">
        <f>IF(R368&lt;=0,0,MIN(R368+T368,IF(G6="InterestOnly",T368,IF(G6="FixedAmount",IF($A368&lt;=E6,H6,I6),IF(OR($A368=1,$A368=E6+1),PMT(S368/DayCount,MAX(TermMonths-$A368+1,1),-R368),IF(U367=0,PMT(S368/DayCount,MAX(TermMonths-$A368+1,1),-R368),U367))))))</f>
        <v/>
      </c>
      <c r="V368" s="32">
        <f>IF(OR(R368&lt;=0,$A368&lt;&gt;J6,J6=0),0,MIN(MAX(0,K6-L6*R368),MAX(0,R368-(U368-T368))))</f>
        <v/>
      </c>
      <c r="W368" s="32">
        <f>IF(R368&lt;=0,0,MIN(R368,(U368-T368)+V368))</f>
        <v/>
      </c>
      <c r="X368" s="32">
        <f>IF(R368&lt;=0,0,MAX(0,R368-W368))</f>
        <v/>
      </c>
      <c r="Y368" s="32">
        <f>IF(OR($A368&gt;TermMonths,C7&lt;&gt;"Y"),0,AE367)</f>
        <v/>
      </c>
      <c r="Z368" s="31">
        <f>IF(Y368&lt;=0,0,IF($A368&lt;=E7,D7,F7))</f>
        <v/>
      </c>
      <c r="AA368" s="32">
        <f>IF(Y368&lt;=0,0,Y368*Z368/DayCount)</f>
        <v/>
      </c>
      <c r="AB368" s="32">
        <f>IF(Y368&lt;=0,0,MIN(Y368+AA368,IF(G7="InterestOnly",AA368,IF(G7="FixedAmount",IF($A368&lt;=E7,H7,I7),IF(OR($A368=1,$A368=E7+1),PMT(Z368/DayCount,MAX(TermMonths-$A368+1,1),-Y368),IF(AB367=0,PMT(Z368/DayCount,MAX(TermMonths-$A368+1,1),-Y368),AB367))))))</f>
        <v/>
      </c>
      <c r="AC368" s="32">
        <f>IF(OR(Y368&lt;=0,$A368&lt;&gt;J7,J7=0),0,MIN(MAX(0,K7-L7*Y368),MAX(0,Y368-(AB368-AA368))))</f>
        <v/>
      </c>
      <c r="AD368" s="32">
        <f>IF(Y368&lt;=0,0,MIN(Y368,(AB368-AA368)+AC368))</f>
        <v/>
      </c>
      <c r="AE368" s="32">
        <f>IF(Y368&lt;=0,0,MAX(0,Y368-AD368))</f>
        <v/>
      </c>
      <c r="AF368" s="32">
        <f>IF(OR($A368&gt;TermMonths,C8&lt;&gt;"Y"),0,AL367)</f>
        <v/>
      </c>
      <c r="AG368" s="31">
        <f>IF(AF368&lt;=0,0,IF($A368&lt;=E8,D8,F8))</f>
        <v/>
      </c>
      <c r="AH368" s="32">
        <f>IF(AF368&lt;=0,0,AF368*AG368/DayCount)</f>
        <v/>
      </c>
      <c r="AI368" s="32">
        <f>IF(AF368&lt;=0,0,MIN(AF368+AH368,IF(G8="InterestOnly",AH368,IF(G8="FixedAmount",IF($A368&lt;=E8,H8,I8),IF(OR($A368=1,$A368=E8+1),PMT(AG368/DayCount,MAX(TermMonths-$A368+1,1),-AF368),IF(AI367=0,PMT(AG368/DayCount,MAX(TermMonths-$A368+1,1),-AF368),AI367))))))</f>
        <v/>
      </c>
      <c r="AJ368" s="32">
        <f>IF(OR(AF368&lt;=0,$A368&lt;&gt;J8,J8=0),0,MIN(MAX(0,K8-L8*AF368),MAX(0,AF368-(AI368-AH368))))</f>
        <v/>
      </c>
      <c r="AK368" s="32">
        <f>IF(AF368&lt;=0,0,MIN(AF368,(AI368-AH368)+AJ368))</f>
        <v/>
      </c>
      <c r="AL368" s="32">
        <f>IF(AF368&lt;=0,0,MAX(0,AF368-AK368))</f>
        <v/>
      </c>
      <c r="AM368" s="32">
        <f>IF(OR($A368&gt;TermMonths,C9&lt;&gt;"Y"),0,AS367)</f>
        <v/>
      </c>
      <c r="AN368" s="31">
        <f>IF(AM368&lt;=0,0,IF($A368&lt;=E9,D9,F9))</f>
        <v/>
      </c>
      <c r="AO368" s="32">
        <f>IF(AM368&lt;=0,0,AM368*AN368/DayCount)</f>
        <v/>
      </c>
      <c r="AP368" s="32">
        <f>IF(AM368&lt;=0,0,MIN(AM368+AO368,IF(G9="InterestOnly",AO368,IF(G9="FixedAmount",IF($A368&lt;=E9,H9,I9),IF(OR($A368=1,$A368=E9+1),PMT(AN368/DayCount,MAX(TermMonths-$A368+1,1),-AM368),IF(AP367=0,PMT(AN368/DayCount,MAX(TermMonths-$A368+1,1),-AM368),AP367))))))</f>
        <v/>
      </c>
      <c r="AQ368" s="32">
        <f>IF(OR(AM368&lt;=0,$A368&lt;&gt;J9,J9=0),0,MIN(MAX(0,K9-L9*AM368),MAX(0,AM368-(AP368-AO368))))</f>
        <v/>
      </c>
      <c r="AR368" s="32">
        <f>IF(AM368&lt;=0,0,MIN(AM368,(AP368-AO368)+AQ368))</f>
        <v/>
      </c>
      <c r="AS368" s="32">
        <f>IF(AM368&lt;=0,0,MAX(0,AM368-AR368))</f>
        <v/>
      </c>
    </row>
    <row r="369">
      <c r="A369" s="33" t="n">
        <v>356</v>
      </c>
      <c r="B369" s="34">
        <f>IF(A369&gt;TermMonths,"",EDATE(StartDate,A369-1))</f>
        <v/>
      </c>
      <c r="C369" s="33">
        <f>IF(B369="","",YEAR(B369))</f>
        <v/>
      </c>
      <c r="D369" s="32">
        <f>IF(OR($A369&gt;TermMonths,C4&lt;&gt;"Y"),0,J368)</f>
        <v/>
      </c>
      <c r="E369" s="31">
        <f>IF(D369&lt;=0,0,IF($A369&lt;=E4,D4,F4))</f>
        <v/>
      </c>
      <c r="F369" s="32">
        <f>IF(D369&lt;=0,0,D369*E369/DayCount)</f>
        <v/>
      </c>
      <c r="G369" s="32">
        <f>IF(D369&lt;=0,0,MIN(D369+F369,IF(G4="InterestOnly",F369,IF(G4="FixedAmount",IF($A369&lt;=E4,H4,I4),IF(OR($A369=1,$A369=E4+1),PMT(E369/DayCount,MAX(TermMonths-$A369+1,1),-D369),IF(G368=0,PMT(E369/DayCount,MAX(TermMonths-$A369+1,1),-D369),G368))))))</f>
        <v/>
      </c>
      <c r="H369" s="32">
        <f>IF(OR(D369&lt;=0,$A369&lt;&gt;J4,J4=0),0,MIN(MAX(0,K4-L4*D369),MAX(0,D369-(G369-F369))))</f>
        <v/>
      </c>
      <c r="I369" s="32">
        <f>IF(D369&lt;=0,0,MIN(D369,(G369-F369)+H369))</f>
        <v/>
      </c>
      <c r="J369" s="32">
        <f>IF(D369&lt;=0,0,MAX(0,D369-I369))</f>
        <v/>
      </c>
      <c r="K369" s="32">
        <f>IF(OR($A369&gt;TermMonths,C5&lt;&gt;"Y"),0,Q368)</f>
        <v/>
      </c>
      <c r="L369" s="31">
        <f>IF(K369&lt;=0,0,IF($A369&lt;=E5,D5,F5))</f>
        <v/>
      </c>
      <c r="M369" s="32">
        <f>IF(K369&lt;=0,0,K369*L369/DayCount)</f>
        <v/>
      </c>
      <c r="N369" s="32">
        <f>IF(K369&lt;=0,0,MIN(K369+M369,IF(G5="InterestOnly",M369,IF(G5="FixedAmount",IF($A369&lt;=E5,H5,I5),IF(OR($A369=1,$A369=E5+1),PMT(L369/DayCount,MAX(TermMonths-$A369+1,1),-K369),IF(N368=0,PMT(L369/DayCount,MAX(TermMonths-$A369+1,1),-K369),N368))))))</f>
        <v/>
      </c>
      <c r="O369" s="32">
        <f>IF(OR(K369&lt;=0,$A369&lt;&gt;J5,J5=0),0,MIN(MAX(0,K5-L5*K369),MAX(0,K369-(N369-M369))))</f>
        <v/>
      </c>
      <c r="P369" s="32">
        <f>IF(K369&lt;=0,0,MIN(K369,(N369-M369)+O369))</f>
        <v/>
      </c>
      <c r="Q369" s="32">
        <f>IF(K369&lt;=0,0,MAX(0,K369-P369))</f>
        <v/>
      </c>
      <c r="R369" s="32">
        <f>IF(OR($A369&gt;TermMonths,C6&lt;&gt;"Y"),0,X368)</f>
        <v/>
      </c>
      <c r="S369" s="31">
        <f>IF(R369&lt;=0,0,IF($A369&lt;=E6,D6,F6))</f>
        <v/>
      </c>
      <c r="T369" s="32">
        <f>IF(R369&lt;=0,0,R369*S369/DayCount)</f>
        <v/>
      </c>
      <c r="U369" s="32">
        <f>IF(R369&lt;=0,0,MIN(R369+T369,IF(G6="InterestOnly",T369,IF(G6="FixedAmount",IF($A369&lt;=E6,H6,I6),IF(OR($A369=1,$A369=E6+1),PMT(S369/DayCount,MAX(TermMonths-$A369+1,1),-R369),IF(U368=0,PMT(S369/DayCount,MAX(TermMonths-$A369+1,1),-R369),U368))))))</f>
        <v/>
      </c>
      <c r="V369" s="32">
        <f>IF(OR(R369&lt;=0,$A369&lt;&gt;J6,J6=0),0,MIN(MAX(0,K6-L6*R369),MAX(0,R369-(U369-T369))))</f>
        <v/>
      </c>
      <c r="W369" s="32">
        <f>IF(R369&lt;=0,0,MIN(R369,(U369-T369)+V369))</f>
        <v/>
      </c>
      <c r="X369" s="32">
        <f>IF(R369&lt;=0,0,MAX(0,R369-W369))</f>
        <v/>
      </c>
      <c r="Y369" s="32">
        <f>IF(OR($A369&gt;TermMonths,C7&lt;&gt;"Y"),0,AE368)</f>
        <v/>
      </c>
      <c r="Z369" s="31">
        <f>IF(Y369&lt;=0,0,IF($A369&lt;=E7,D7,F7))</f>
        <v/>
      </c>
      <c r="AA369" s="32">
        <f>IF(Y369&lt;=0,0,Y369*Z369/DayCount)</f>
        <v/>
      </c>
      <c r="AB369" s="32">
        <f>IF(Y369&lt;=0,0,MIN(Y369+AA369,IF(G7="InterestOnly",AA369,IF(G7="FixedAmount",IF($A369&lt;=E7,H7,I7),IF(OR($A369=1,$A369=E7+1),PMT(Z369/DayCount,MAX(TermMonths-$A369+1,1),-Y369),IF(AB368=0,PMT(Z369/DayCount,MAX(TermMonths-$A369+1,1),-Y369),AB368))))))</f>
        <v/>
      </c>
      <c r="AC369" s="32">
        <f>IF(OR(Y369&lt;=0,$A369&lt;&gt;J7,J7=0),0,MIN(MAX(0,K7-L7*Y369),MAX(0,Y369-(AB369-AA369))))</f>
        <v/>
      </c>
      <c r="AD369" s="32">
        <f>IF(Y369&lt;=0,0,MIN(Y369,(AB369-AA369)+AC369))</f>
        <v/>
      </c>
      <c r="AE369" s="32">
        <f>IF(Y369&lt;=0,0,MAX(0,Y369-AD369))</f>
        <v/>
      </c>
      <c r="AF369" s="32">
        <f>IF(OR($A369&gt;TermMonths,C8&lt;&gt;"Y"),0,AL368)</f>
        <v/>
      </c>
      <c r="AG369" s="31">
        <f>IF(AF369&lt;=0,0,IF($A369&lt;=E8,D8,F8))</f>
        <v/>
      </c>
      <c r="AH369" s="32">
        <f>IF(AF369&lt;=0,0,AF369*AG369/DayCount)</f>
        <v/>
      </c>
      <c r="AI369" s="32">
        <f>IF(AF369&lt;=0,0,MIN(AF369+AH369,IF(G8="InterestOnly",AH369,IF(G8="FixedAmount",IF($A369&lt;=E8,H8,I8),IF(OR($A369=1,$A369=E8+1),PMT(AG369/DayCount,MAX(TermMonths-$A369+1,1),-AF369),IF(AI368=0,PMT(AG369/DayCount,MAX(TermMonths-$A369+1,1),-AF369),AI368))))))</f>
        <v/>
      </c>
      <c r="AJ369" s="32">
        <f>IF(OR(AF369&lt;=0,$A369&lt;&gt;J8,J8=0),0,MIN(MAX(0,K8-L8*AF369),MAX(0,AF369-(AI369-AH369))))</f>
        <v/>
      </c>
      <c r="AK369" s="32">
        <f>IF(AF369&lt;=0,0,MIN(AF369,(AI369-AH369)+AJ369))</f>
        <v/>
      </c>
      <c r="AL369" s="32">
        <f>IF(AF369&lt;=0,0,MAX(0,AF369-AK369))</f>
        <v/>
      </c>
      <c r="AM369" s="32">
        <f>IF(OR($A369&gt;TermMonths,C9&lt;&gt;"Y"),0,AS368)</f>
        <v/>
      </c>
      <c r="AN369" s="31">
        <f>IF(AM369&lt;=0,0,IF($A369&lt;=E9,D9,F9))</f>
        <v/>
      </c>
      <c r="AO369" s="32">
        <f>IF(AM369&lt;=0,0,AM369*AN369/DayCount)</f>
        <v/>
      </c>
      <c r="AP369" s="32">
        <f>IF(AM369&lt;=0,0,MIN(AM369+AO369,IF(G9="InterestOnly",AO369,IF(G9="FixedAmount",IF($A369&lt;=E9,H9,I9),IF(OR($A369=1,$A369=E9+1),PMT(AN369/DayCount,MAX(TermMonths-$A369+1,1),-AM369),IF(AP368=0,PMT(AN369/DayCount,MAX(TermMonths-$A369+1,1),-AM369),AP368))))))</f>
        <v/>
      </c>
      <c r="AQ369" s="32">
        <f>IF(OR(AM369&lt;=0,$A369&lt;&gt;J9,J9=0),0,MIN(MAX(0,K9-L9*AM369),MAX(0,AM369-(AP369-AO369))))</f>
        <v/>
      </c>
      <c r="AR369" s="32">
        <f>IF(AM369&lt;=0,0,MIN(AM369,(AP369-AO369)+AQ369))</f>
        <v/>
      </c>
      <c r="AS369" s="32">
        <f>IF(AM369&lt;=0,0,MAX(0,AM369-AR369))</f>
        <v/>
      </c>
    </row>
    <row r="370">
      <c r="A370" s="33" t="n">
        <v>357</v>
      </c>
      <c r="B370" s="34">
        <f>IF(A370&gt;TermMonths,"",EDATE(StartDate,A370-1))</f>
        <v/>
      </c>
      <c r="C370" s="33">
        <f>IF(B370="","",YEAR(B370))</f>
        <v/>
      </c>
      <c r="D370" s="32">
        <f>IF(OR($A370&gt;TermMonths,C4&lt;&gt;"Y"),0,J369)</f>
        <v/>
      </c>
      <c r="E370" s="31">
        <f>IF(D370&lt;=0,0,IF($A370&lt;=E4,D4,F4))</f>
        <v/>
      </c>
      <c r="F370" s="32">
        <f>IF(D370&lt;=0,0,D370*E370/DayCount)</f>
        <v/>
      </c>
      <c r="G370" s="32">
        <f>IF(D370&lt;=0,0,MIN(D370+F370,IF(G4="InterestOnly",F370,IF(G4="FixedAmount",IF($A370&lt;=E4,H4,I4),IF(OR($A370=1,$A370=E4+1),PMT(E370/DayCount,MAX(TermMonths-$A370+1,1),-D370),IF(G369=0,PMT(E370/DayCount,MAX(TermMonths-$A370+1,1),-D370),G369))))))</f>
        <v/>
      </c>
      <c r="H370" s="32">
        <f>IF(OR(D370&lt;=0,$A370&lt;&gt;J4,J4=0),0,MIN(MAX(0,K4-L4*D370),MAX(0,D370-(G370-F370))))</f>
        <v/>
      </c>
      <c r="I370" s="32">
        <f>IF(D370&lt;=0,0,MIN(D370,(G370-F370)+H370))</f>
        <v/>
      </c>
      <c r="J370" s="32">
        <f>IF(D370&lt;=0,0,MAX(0,D370-I370))</f>
        <v/>
      </c>
      <c r="K370" s="32">
        <f>IF(OR($A370&gt;TermMonths,C5&lt;&gt;"Y"),0,Q369)</f>
        <v/>
      </c>
      <c r="L370" s="31">
        <f>IF(K370&lt;=0,0,IF($A370&lt;=E5,D5,F5))</f>
        <v/>
      </c>
      <c r="M370" s="32">
        <f>IF(K370&lt;=0,0,K370*L370/DayCount)</f>
        <v/>
      </c>
      <c r="N370" s="32">
        <f>IF(K370&lt;=0,0,MIN(K370+M370,IF(G5="InterestOnly",M370,IF(G5="FixedAmount",IF($A370&lt;=E5,H5,I5),IF(OR($A370=1,$A370=E5+1),PMT(L370/DayCount,MAX(TermMonths-$A370+1,1),-K370),IF(N369=0,PMT(L370/DayCount,MAX(TermMonths-$A370+1,1),-K370),N369))))))</f>
        <v/>
      </c>
      <c r="O370" s="32">
        <f>IF(OR(K370&lt;=0,$A370&lt;&gt;J5,J5=0),0,MIN(MAX(0,K5-L5*K370),MAX(0,K370-(N370-M370))))</f>
        <v/>
      </c>
      <c r="P370" s="32">
        <f>IF(K370&lt;=0,0,MIN(K370,(N370-M370)+O370))</f>
        <v/>
      </c>
      <c r="Q370" s="32">
        <f>IF(K370&lt;=0,0,MAX(0,K370-P370))</f>
        <v/>
      </c>
      <c r="R370" s="32">
        <f>IF(OR($A370&gt;TermMonths,C6&lt;&gt;"Y"),0,X369)</f>
        <v/>
      </c>
      <c r="S370" s="31">
        <f>IF(R370&lt;=0,0,IF($A370&lt;=E6,D6,F6))</f>
        <v/>
      </c>
      <c r="T370" s="32">
        <f>IF(R370&lt;=0,0,R370*S370/DayCount)</f>
        <v/>
      </c>
      <c r="U370" s="32">
        <f>IF(R370&lt;=0,0,MIN(R370+T370,IF(G6="InterestOnly",T370,IF(G6="FixedAmount",IF($A370&lt;=E6,H6,I6),IF(OR($A370=1,$A370=E6+1),PMT(S370/DayCount,MAX(TermMonths-$A370+1,1),-R370),IF(U369=0,PMT(S370/DayCount,MAX(TermMonths-$A370+1,1),-R370),U369))))))</f>
        <v/>
      </c>
      <c r="V370" s="32">
        <f>IF(OR(R370&lt;=0,$A370&lt;&gt;J6,J6=0),0,MIN(MAX(0,K6-L6*R370),MAX(0,R370-(U370-T370))))</f>
        <v/>
      </c>
      <c r="W370" s="32">
        <f>IF(R370&lt;=0,0,MIN(R370,(U370-T370)+V370))</f>
        <v/>
      </c>
      <c r="X370" s="32">
        <f>IF(R370&lt;=0,0,MAX(0,R370-W370))</f>
        <v/>
      </c>
      <c r="Y370" s="32">
        <f>IF(OR($A370&gt;TermMonths,C7&lt;&gt;"Y"),0,AE369)</f>
        <v/>
      </c>
      <c r="Z370" s="31">
        <f>IF(Y370&lt;=0,0,IF($A370&lt;=E7,D7,F7))</f>
        <v/>
      </c>
      <c r="AA370" s="32">
        <f>IF(Y370&lt;=0,0,Y370*Z370/DayCount)</f>
        <v/>
      </c>
      <c r="AB370" s="32">
        <f>IF(Y370&lt;=0,0,MIN(Y370+AA370,IF(G7="InterestOnly",AA370,IF(G7="FixedAmount",IF($A370&lt;=E7,H7,I7),IF(OR($A370=1,$A370=E7+1),PMT(Z370/DayCount,MAX(TermMonths-$A370+1,1),-Y370),IF(AB369=0,PMT(Z370/DayCount,MAX(TermMonths-$A370+1,1),-Y370),AB369))))))</f>
        <v/>
      </c>
      <c r="AC370" s="32">
        <f>IF(OR(Y370&lt;=0,$A370&lt;&gt;J7,J7=0),0,MIN(MAX(0,K7-L7*Y370),MAX(0,Y370-(AB370-AA370))))</f>
        <v/>
      </c>
      <c r="AD370" s="32">
        <f>IF(Y370&lt;=0,0,MIN(Y370,(AB370-AA370)+AC370))</f>
        <v/>
      </c>
      <c r="AE370" s="32">
        <f>IF(Y370&lt;=0,0,MAX(0,Y370-AD370))</f>
        <v/>
      </c>
      <c r="AF370" s="32">
        <f>IF(OR($A370&gt;TermMonths,C8&lt;&gt;"Y"),0,AL369)</f>
        <v/>
      </c>
      <c r="AG370" s="31">
        <f>IF(AF370&lt;=0,0,IF($A370&lt;=E8,D8,F8))</f>
        <v/>
      </c>
      <c r="AH370" s="32">
        <f>IF(AF370&lt;=0,0,AF370*AG370/DayCount)</f>
        <v/>
      </c>
      <c r="AI370" s="32">
        <f>IF(AF370&lt;=0,0,MIN(AF370+AH370,IF(G8="InterestOnly",AH370,IF(G8="FixedAmount",IF($A370&lt;=E8,H8,I8),IF(OR($A370=1,$A370=E8+1),PMT(AG370/DayCount,MAX(TermMonths-$A370+1,1),-AF370),IF(AI369=0,PMT(AG370/DayCount,MAX(TermMonths-$A370+1,1),-AF370),AI369))))))</f>
        <v/>
      </c>
      <c r="AJ370" s="32">
        <f>IF(OR(AF370&lt;=0,$A370&lt;&gt;J8,J8=0),0,MIN(MAX(0,K8-L8*AF370),MAX(0,AF370-(AI370-AH370))))</f>
        <v/>
      </c>
      <c r="AK370" s="32">
        <f>IF(AF370&lt;=0,0,MIN(AF370,(AI370-AH370)+AJ370))</f>
        <v/>
      </c>
      <c r="AL370" s="32">
        <f>IF(AF370&lt;=0,0,MAX(0,AF370-AK370))</f>
        <v/>
      </c>
      <c r="AM370" s="32">
        <f>IF(OR($A370&gt;TermMonths,C9&lt;&gt;"Y"),0,AS369)</f>
        <v/>
      </c>
      <c r="AN370" s="31">
        <f>IF(AM370&lt;=0,0,IF($A370&lt;=E9,D9,F9))</f>
        <v/>
      </c>
      <c r="AO370" s="32">
        <f>IF(AM370&lt;=0,0,AM370*AN370/DayCount)</f>
        <v/>
      </c>
      <c r="AP370" s="32">
        <f>IF(AM370&lt;=0,0,MIN(AM370+AO370,IF(G9="InterestOnly",AO370,IF(G9="FixedAmount",IF($A370&lt;=E9,H9,I9),IF(OR($A370=1,$A370=E9+1),PMT(AN370/DayCount,MAX(TermMonths-$A370+1,1),-AM370),IF(AP369=0,PMT(AN370/DayCount,MAX(TermMonths-$A370+1,1),-AM370),AP369))))))</f>
        <v/>
      </c>
      <c r="AQ370" s="32">
        <f>IF(OR(AM370&lt;=0,$A370&lt;&gt;J9,J9=0),0,MIN(MAX(0,K9-L9*AM370),MAX(0,AM370-(AP370-AO370))))</f>
        <v/>
      </c>
      <c r="AR370" s="32">
        <f>IF(AM370&lt;=0,0,MIN(AM370,(AP370-AO370)+AQ370))</f>
        <v/>
      </c>
      <c r="AS370" s="32">
        <f>IF(AM370&lt;=0,0,MAX(0,AM370-AR370))</f>
        <v/>
      </c>
    </row>
    <row r="371">
      <c r="A371" s="33" t="n">
        <v>358</v>
      </c>
      <c r="B371" s="34">
        <f>IF(A371&gt;TermMonths,"",EDATE(StartDate,A371-1))</f>
        <v/>
      </c>
      <c r="C371" s="33">
        <f>IF(B371="","",YEAR(B371))</f>
        <v/>
      </c>
      <c r="D371" s="32">
        <f>IF(OR($A371&gt;TermMonths,C4&lt;&gt;"Y"),0,J370)</f>
        <v/>
      </c>
      <c r="E371" s="31">
        <f>IF(D371&lt;=0,0,IF($A371&lt;=E4,D4,F4))</f>
        <v/>
      </c>
      <c r="F371" s="32">
        <f>IF(D371&lt;=0,0,D371*E371/DayCount)</f>
        <v/>
      </c>
      <c r="G371" s="32">
        <f>IF(D371&lt;=0,0,MIN(D371+F371,IF(G4="InterestOnly",F371,IF(G4="FixedAmount",IF($A371&lt;=E4,H4,I4),IF(OR($A371=1,$A371=E4+1),PMT(E371/DayCount,MAX(TermMonths-$A371+1,1),-D371),IF(G370=0,PMT(E371/DayCount,MAX(TermMonths-$A371+1,1),-D371),G370))))))</f>
        <v/>
      </c>
      <c r="H371" s="32">
        <f>IF(OR(D371&lt;=0,$A371&lt;&gt;J4,J4=0),0,MIN(MAX(0,K4-L4*D371),MAX(0,D371-(G371-F371))))</f>
        <v/>
      </c>
      <c r="I371" s="32">
        <f>IF(D371&lt;=0,0,MIN(D371,(G371-F371)+H371))</f>
        <v/>
      </c>
      <c r="J371" s="32">
        <f>IF(D371&lt;=0,0,MAX(0,D371-I371))</f>
        <v/>
      </c>
      <c r="K371" s="32">
        <f>IF(OR($A371&gt;TermMonths,C5&lt;&gt;"Y"),0,Q370)</f>
        <v/>
      </c>
      <c r="L371" s="31">
        <f>IF(K371&lt;=0,0,IF($A371&lt;=E5,D5,F5))</f>
        <v/>
      </c>
      <c r="M371" s="32">
        <f>IF(K371&lt;=0,0,K371*L371/DayCount)</f>
        <v/>
      </c>
      <c r="N371" s="32">
        <f>IF(K371&lt;=0,0,MIN(K371+M371,IF(G5="InterestOnly",M371,IF(G5="FixedAmount",IF($A371&lt;=E5,H5,I5),IF(OR($A371=1,$A371=E5+1),PMT(L371/DayCount,MAX(TermMonths-$A371+1,1),-K371),IF(N370=0,PMT(L371/DayCount,MAX(TermMonths-$A371+1,1),-K371),N370))))))</f>
        <v/>
      </c>
      <c r="O371" s="32">
        <f>IF(OR(K371&lt;=0,$A371&lt;&gt;J5,J5=0),0,MIN(MAX(0,K5-L5*K371),MAX(0,K371-(N371-M371))))</f>
        <v/>
      </c>
      <c r="P371" s="32">
        <f>IF(K371&lt;=0,0,MIN(K371,(N371-M371)+O371))</f>
        <v/>
      </c>
      <c r="Q371" s="32">
        <f>IF(K371&lt;=0,0,MAX(0,K371-P371))</f>
        <v/>
      </c>
      <c r="R371" s="32">
        <f>IF(OR($A371&gt;TermMonths,C6&lt;&gt;"Y"),0,X370)</f>
        <v/>
      </c>
      <c r="S371" s="31">
        <f>IF(R371&lt;=0,0,IF($A371&lt;=E6,D6,F6))</f>
        <v/>
      </c>
      <c r="T371" s="32">
        <f>IF(R371&lt;=0,0,R371*S371/DayCount)</f>
        <v/>
      </c>
      <c r="U371" s="32">
        <f>IF(R371&lt;=0,0,MIN(R371+T371,IF(G6="InterestOnly",T371,IF(G6="FixedAmount",IF($A371&lt;=E6,H6,I6),IF(OR($A371=1,$A371=E6+1),PMT(S371/DayCount,MAX(TermMonths-$A371+1,1),-R371),IF(U370=0,PMT(S371/DayCount,MAX(TermMonths-$A371+1,1),-R371),U370))))))</f>
        <v/>
      </c>
      <c r="V371" s="32">
        <f>IF(OR(R371&lt;=0,$A371&lt;&gt;J6,J6=0),0,MIN(MAX(0,K6-L6*R371),MAX(0,R371-(U371-T371))))</f>
        <v/>
      </c>
      <c r="W371" s="32">
        <f>IF(R371&lt;=0,0,MIN(R371,(U371-T371)+V371))</f>
        <v/>
      </c>
      <c r="X371" s="32">
        <f>IF(R371&lt;=0,0,MAX(0,R371-W371))</f>
        <v/>
      </c>
      <c r="Y371" s="32">
        <f>IF(OR($A371&gt;TermMonths,C7&lt;&gt;"Y"),0,AE370)</f>
        <v/>
      </c>
      <c r="Z371" s="31">
        <f>IF(Y371&lt;=0,0,IF($A371&lt;=E7,D7,F7))</f>
        <v/>
      </c>
      <c r="AA371" s="32">
        <f>IF(Y371&lt;=0,0,Y371*Z371/DayCount)</f>
        <v/>
      </c>
      <c r="AB371" s="32">
        <f>IF(Y371&lt;=0,0,MIN(Y371+AA371,IF(G7="InterestOnly",AA371,IF(G7="FixedAmount",IF($A371&lt;=E7,H7,I7),IF(OR($A371=1,$A371=E7+1),PMT(Z371/DayCount,MAX(TermMonths-$A371+1,1),-Y371),IF(AB370=0,PMT(Z371/DayCount,MAX(TermMonths-$A371+1,1),-Y371),AB370))))))</f>
        <v/>
      </c>
      <c r="AC371" s="32">
        <f>IF(OR(Y371&lt;=0,$A371&lt;&gt;J7,J7=0),0,MIN(MAX(0,K7-L7*Y371),MAX(0,Y371-(AB371-AA371))))</f>
        <v/>
      </c>
      <c r="AD371" s="32">
        <f>IF(Y371&lt;=0,0,MIN(Y371,(AB371-AA371)+AC371))</f>
        <v/>
      </c>
      <c r="AE371" s="32">
        <f>IF(Y371&lt;=0,0,MAX(0,Y371-AD371))</f>
        <v/>
      </c>
      <c r="AF371" s="32">
        <f>IF(OR($A371&gt;TermMonths,C8&lt;&gt;"Y"),0,AL370)</f>
        <v/>
      </c>
      <c r="AG371" s="31">
        <f>IF(AF371&lt;=0,0,IF($A371&lt;=E8,D8,F8))</f>
        <v/>
      </c>
      <c r="AH371" s="32">
        <f>IF(AF371&lt;=0,0,AF371*AG371/DayCount)</f>
        <v/>
      </c>
      <c r="AI371" s="32">
        <f>IF(AF371&lt;=0,0,MIN(AF371+AH371,IF(G8="InterestOnly",AH371,IF(G8="FixedAmount",IF($A371&lt;=E8,H8,I8),IF(OR($A371=1,$A371=E8+1),PMT(AG371/DayCount,MAX(TermMonths-$A371+1,1),-AF371),IF(AI370=0,PMT(AG371/DayCount,MAX(TermMonths-$A371+1,1),-AF371),AI370))))))</f>
        <v/>
      </c>
      <c r="AJ371" s="32">
        <f>IF(OR(AF371&lt;=0,$A371&lt;&gt;J8,J8=0),0,MIN(MAX(0,K8-L8*AF371),MAX(0,AF371-(AI371-AH371))))</f>
        <v/>
      </c>
      <c r="AK371" s="32">
        <f>IF(AF371&lt;=0,0,MIN(AF371,(AI371-AH371)+AJ371))</f>
        <v/>
      </c>
      <c r="AL371" s="32">
        <f>IF(AF371&lt;=0,0,MAX(0,AF371-AK371))</f>
        <v/>
      </c>
      <c r="AM371" s="32">
        <f>IF(OR($A371&gt;TermMonths,C9&lt;&gt;"Y"),0,AS370)</f>
        <v/>
      </c>
      <c r="AN371" s="31">
        <f>IF(AM371&lt;=0,0,IF($A371&lt;=E9,D9,F9))</f>
        <v/>
      </c>
      <c r="AO371" s="32">
        <f>IF(AM371&lt;=0,0,AM371*AN371/DayCount)</f>
        <v/>
      </c>
      <c r="AP371" s="32">
        <f>IF(AM371&lt;=0,0,MIN(AM371+AO371,IF(G9="InterestOnly",AO371,IF(G9="FixedAmount",IF($A371&lt;=E9,H9,I9),IF(OR($A371=1,$A371=E9+1),PMT(AN371/DayCount,MAX(TermMonths-$A371+1,1),-AM371),IF(AP370=0,PMT(AN371/DayCount,MAX(TermMonths-$A371+1,1),-AM371),AP370))))))</f>
        <v/>
      </c>
      <c r="AQ371" s="32">
        <f>IF(OR(AM371&lt;=0,$A371&lt;&gt;J9,J9=0),0,MIN(MAX(0,K9-L9*AM371),MAX(0,AM371-(AP371-AO371))))</f>
        <v/>
      </c>
      <c r="AR371" s="32">
        <f>IF(AM371&lt;=0,0,MIN(AM371,(AP371-AO371)+AQ371))</f>
        <v/>
      </c>
      <c r="AS371" s="32">
        <f>IF(AM371&lt;=0,0,MAX(0,AM371-AR371))</f>
        <v/>
      </c>
    </row>
    <row r="372">
      <c r="A372" s="33" t="n">
        <v>359</v>
      </c>
      <c r="B372" s="34">
        <f>IF(A372&gt;TermMonths,"",EDATE(StartDate,A372-1))</f>
        <v/>
      </c>
      <c r="C372" s="33">
        <f>IF(B372="","",YEAR(B372))</f>
        <v/>
      </c>
      <c r="D372" s="32">
        <f>IF(OR($A372&gt;TermMonths,C4&lt;&gt;"Y"),0,J371)</f>
        <v/>
      </c>
      <c r="E372" s="31">
        <f>IF(D372&lt;=0,0,IF($A372&lt;=E4,D4,F4))</f>
        <v/>
      </c>
      <c r="F372" s="32">
        <f>IF(D372&lt;=0,0,D372*E372/DayCount)</f>
        <v/>
      </c>
      <c r="G372" s="32">
        <f>IF(D372&lt;=0,0,MIN(D372+F372,IF(G4="InterestOnly",F372,IF(G4="FixedAmount",IF($A372&lt;=E4,H4,I4),IF(OR($A372=1,$A372=E4+1),PMT(E372/DayCount,MAX(TermMonths-$A372+1,1),-D372),IF(G371=0,PMT(E372/DayCount,MAX(TermMonths-$A372+1,1),-D372),G371))))))</f>
        <v/>
      </c>
      <c r="H372" s="32">
        <f>IF(OR(D372&lt;=0,$A372&lt;&gt;J4,J4=0),0,MIN(MAX(0,K4-L4*D372),MAX(0,D372-(G372-F372))))</f>
        <v/>
      </c>
      <c r="I372" s="32">
        <f>IF(D372&lt;=0,0,MIN(D372,(G372-F372)+H372))</f>
        <v/>
      </c>
      <c r="J372" s="32">
        <f>IF(D372&lt;=0,0,MAX(0,D372-I372))</f>
        <v/>
      </c>
      <c r="K372" s="32">
        <f>IF(OR($A372&gt;TermMonths,C5&lt;&gt;"Y"),0,Q371)</f>
        <v/>
      </c>
      <c r="L372" s="31">
        <f>IF(K372&lt;=0,0,IF($A372&lt;=E5,D5,F5))</f>
        <v/>
      </c>
      <c r="M372" s="32">
        <f>IF(K372&lt;=0,0,K372*L372/DayCount)</f>
        <v/>
      </c>
      <c r="N372" s="32">
        <f>IF(K372&lt;=0,0,MIN(K372+M372,IF(G5="InterestOnly",M372,IF(G5="FixedAmount",IF($A372&lt;=E5,H5,I5),IF(OR($A372=1,$A372=E5+1),PMT(L372/DayCount,MAX(TermMonths-$A372+1,1),-K372),IF(N371=0,PMT(L372/DayCount,MAX(TermMonths-$A372+1,1),-K372),N371))))))</f>
        <v/>
      </c>
      <c r="O372" s="32">
        <f>IF(OR(K372&lt;=0,$A372&lt;&gt;J5,J5=0),0,MIN(MAX(0,K5-L5*K372),MAX(0,K372-(N372-M372))))</f>
        <v/>
      </c>
      <c r="P372" s="32">
        <f>IF(K372&lt;=0,0,MIN(K372,(N372-M372)+O372))</f>
        <v/>
      </c>
      <c r="Q372" s="32">
        <f>IF(K372&lt;=0,0,MAX(0,K372-P372))</f>
        <v/>
      </c>
      <c r="R372" s="32">
        <f>IF(OR($A372&gt;TermMonths,C6&lt;&gt;"Y"),0,X371)</f>
        <v/>
      </c>
      <c r="S372" s="31">
        <f>IF(R372&lt;=0,0,IF($A372&lt;=E6,D6,F6))</f>
        <v/>
      </c>
      <c r="T372" s="32">
        <f>IF(R372&lt;=0,0,R372*S372/DayCount)</f>
        <v/>
      </c>
      <c r="U372" s="32">
        <f>IF(R372&lt;=0,0,MIN(R372+T372,IF(G6="InterestOnly",T372,IF(G6="FixedAmount",IF($A372&lt;=E6,H6,I6),IF(OR($A372=1,$A372=E6+1),PMT(S372/DayCount,MAX(TermMonths-$A372+1,1),-R372),IF(U371=0,PMT(S372/DayCount,MAX(TermMonths-$A372+1,1),-R372),U371))))))</f>
        <v/>
      </c>
      <c r="V372" s="32">
        <f>IF(OR(R372&lt;=0,$A372&lt;&gt;J6,J6=0),0,MIN(MAX(0,K6-L6*R372),MAX(0,R372-(U372-T372))))</f>
        <v/>
      </c>
      <c r="W372" s="32">
        <f>IF(R372&lt;=0,0,MIN(R372,(U372-T372)+V372))</f>
        <v/>
      </c>
      <c r="X372" s="32">
        <f>IF(R372&lt;=0,0,MAX(0,R372-W372))</f>
        <v/>
      </c>
      <c r="Y372" s="32">
        <f>IF(OR($A372&gt;TermMonths,C7&lt;&gt;"Y"),0,AE371)</f>
        <v/>
      </c>
      <c r="Z372" s="31">
        <f>IF(Y372&lt;=0,0,IF($A372&lt;=E7,D7,F7))</f>
        <v/>
      </c>
      <c r="AA372" s="32">
        <f>IF(Y372&lt;=0,0,Y372*Z372/DayCount)</f>
        <v/>
      </c>
      <c r="AB372" s="32">
        <f>IF(Y372&lt;=0,0,MIN(Y372+AA372,IF(G7="InterestOnly",AA372,IF(G7="FixedAmount",IF($A372&lt;=E7,H7,I7),IF(OR($A372=1,$A372=E7+1),PMT(Z372/DayCount,MAX(TermMonths-$A372+1,1),-Y372),IF(AB371=0,PMT(Z372/DayCount,MAX(TermMonths-$A372+1,1),-Y372),AB371))))))</f>
        <v/>
      </c>
      <c r="AC372" s="32">
        <f>IF(OR(Y372&lt;=0,$A372&lt;&gt;J7,J7=0),0,MIN(MAX(0,K7-L7*Y372),MAX(0,Y372-(AB372-AA372))))</f>
        <v/>
      </c>
      <c r="AD372" s="32">
        <f>IF(Y372&lt;=0,0,MIN(Y372,(AB372-AA372)+AC372))</f>
        <v/>
      </c>
      <c r="AE372" s="32">
        <f>IF(Y372&lt;=0,0,MAX(0,Y372-AD372))</f>
        <v/>
      </c>
      <c r="AF372" s="32">
        <f>IF(OR($A372&gt;TermMonths,C8&lt;&gt;"Y"),0,AL371)</f>
        <v/>
      </c>
      <c r="AG372" s="31">
        <f>IF(AF372&lt;=0,0,IF($A372&lt;=E8,D8,F8))</f>
        <v/>
      </c>
      <c r="AH372" s="32">
        <f>IF(AF372&lt;=0,0,AF372*AG372/DayCount)</f>
        <v/>
      </c>
      <c r="AI372" s="32">
        <f>IF(AF372&lt;=0,0,MIN(AF372+AH372,IF(G8="InterestOnly",AH372,IF(G8="FixedAmount",IF($A372&lt;=E8,H8,I8),IF(OR($A372=1,$A372=E8+1),PMT(AG372/DayCount,MAX(TermMonths-$A372+1,1),-AF372),IF(AI371=0,PMT(AG372/DayCount,MAX(TermMonths-$A372+1,1),-AF372),AI371))))))</f>
        <v/>
      </c>
      <c r="AJ372" s="32">
        <f>IF(OR(AF372&lt;=0,$A372&lt;&gt;J8,J8=0),0,MIN(MAX(0,K8-L8*AF372),MAX(0,AF372-(AI372-AH372))))</f>
        <v/>
      </c>
      <c r="AK372" s="32">
        <f>IF(AF372&lt;=0,0,MIN(AF372,(AI372-AH372)+AJ372))</f>
        <v/>
      </c>
      <c r="AL372" s="32">
        <f>IF(AF372&lt;=0,0,MAX(0,AF372-AK372))</f>
        <v/>
      </c>
      <c r="AM372" s="32">
        <f>IF(OR($A372&gt;TermMonths,C9&lt;&gt;"Y"),0,AS371)</f>
        <v/>
      </c>
      <c r="AN372" s="31">
        <f>IF(AM372&lt;=0,0,IF($A372&lt;=E9,D9,F9))</f>
        <v/>
      </c>
      <c r="AO372" s="32">
        <f>IF(AM372&lt;=0,0,AM372*AN372/DayCount)</f>
        <v/>
      </c>
      <c r="AP372" s="32">
        <f>IF(AM372&lt;=0,0,MIN(AM372+AO372,IF(G9="InterestOnly",AO372,IF(G9="FixedAmount",IF($A372&lt;=E9,H9,I9),IF(OR($A372=1,$A372=E9+1),PMT(AN372/DayCount,MAX(TermMonths-$A372+1,1),-AM372),IF(AP371=0,PMT(AN372/DayCount,MAX(TermMonths-$A372+1,1),-AM372),AP371))))))</f>
        <v/>
      </c>
      <c r="AQ372" s="32">
        <f>IF(OR(AM372&lt;=0,$A372&lt;&gt;J9,J9=0),0,MIN(MAX(0,K9-L9*AM372),MAX(0,AM372-(AP372-AO372))))</f>
        <v/>
      </c>
      <c r="AR372" s="32">
        <f>IF(AM372&lt;=0,0,MIN(AM372,(AP372-AO372)+AQ372))</f>
        <v/>
      </c>
      <c r="AS372" s="32">
        <f>IF(AM372&lt;=0,0,MAX(0,AM372-AR372))</f>
        <v/>
      </c>
    </row>
    <row r="373">
      <c r="A373" s="33" t="n">
        <v>360</v>
      </c>
      <c r="B373" s="34">
        <f>IF(A373&gt;TermMonths,"",EDATE(StartDate,A373-1))</f>
        <v/>
      </c>
      <c r="C373" s="33">
        <f>IF(B373="","",YEAR(B373))</f>
        <v/>
      </c>
      <c r="D373" s="32">
        <f>IF(OR($A373&gt;TermMonths,C4&lt;&gt;"Y"),0,J372)</f>
        <v/>
      </c>
      <c r="E373" s="31">
        <f>IF(D373&lt;=0,0,IF($A373&lt;=E4,D4,F4))</f>
        <v/>
      </c>
      <c r="F373" s="32">
        <f>IF(D373&lt;=0,0,D373*E373/DayCount)</f>
        <v/>
      </c>
      <c r="G373" s="32">
        <f>IF(D373&lt;=0,0,MIN(D373+F373,IF(G4="InterestOnly",F373,IF(G4="FixedAmount",IF($A373&lt;=E4,H4,I4),IF(OR($A373=1,$A373=E4+1),PMT(E373/DayCount,MAX(TermMonths-$A373+1,1),-D373),IF(G372=0,PMT(E373/DayCount,MAX(TermMonths-$A373+1,1),-D373),G372))))))</f>
        <v/>
      </c>
      <c r="H373" s="32">
        <f>IF(OR(D373&lt;=0,$A373&lt;&gt;J4,J4=0),0,MIN(MAX(0,K4-L4*D373),MAX(0,D373-(G373-F373))))</f>
        <v/>
      </c>
      <c r="I373" s="32">
        <f>IF(D373&lt;=0,0,MIN(D373,(G373-F373)+H373))</f>
        <v/>
      </c>
      <c r="J373" s="32">
        <f>IF(D373&lt;=0,0,MAX(0,D373-I373))</f>
        <v/>
      </c>
      <c r="K373" s="32">
        <f>IF(OR($A373&gt;TermMonths,C5&lt;&gt;"Y"),0,Q372)</f>
        <v/>
      </c>
      <c r="L373" s="31">
        <f>IF(K373&lt;=0,0,IF($A373&lt;=E5,D5,F5))</f>
        <v/>
      </c>
      <c r="M373" s="32">
        <f>IF(K373&lt;=0,0,K373*L373/DayCount)</f>
        <v/>
      </c>
      <c r="N373" s="32">
        <f>IF(K373&lt;=0,0,MIN(K373+M373,IF(G5="InterestOnly",M373,IF(G5="FixedAmount",IF($A373&lt;=E5,H5,I5),IF(OR($A373=1,$A373=E5+1),PMT(L373/DayCount,MAX(TermMonths-$A373+1,1),-K373),IF(N372=0,PMT(L373/DayCount,MAX(TermMonths-$A373+1,1),-K373),N372))))))</f>
        <v/>
      </c>
      <c r="O373" s="32">
        <f>IF(OR(K373&lt;=0,$A373&lt;&gt;J5,J5=0),0,MIN(MAX(0,K5-L5*K373),MAX(0,K373-(N373-M373))))</f>
        <v/>
      </c>
      <c r="P373" s="32">
        <f>IF(K373&lt;=0,0,MIN(K373,(N373-M373)+O373))</f>
        <v/>
      </c>
      <c r="Q373" s="32">
        <f>IF(K373&lt;=0,0,MAX(0,K373-P373))</f>
        <v/>
      </c>
      <c r="R373" s="32">
        <f>IF(OR($A373&gt;TermMonths,C6&lt;&gt;"Y"),0,X372)</f>
        <v/>
      </c>
      <c r="S373" s="31">
        <f>IF(R373&lt;=0,0,IF($A373&lt;=E6,D6,F6))</f>
        <v/>
      </c>
      <c r="T373" s="32">
        <f>IF(R373&lt;=0,0,R373*S373/DayCount)</f>
        <v/>
      </c>
      <c r="U373" s="32">
        <f>IF(R373&lt;=0,0,MIN(R373+T373,IF(G6="InterestOnly",T373,IF(G6="FixedAmount",IF($A373&lt;=E6,H6,I6),IF(OR($A373=1,$A373=E6+1),PMT(S373/DayCount,MAX(TermMonths-$A373+1,1),-R373),IF(U372=0,PMT(S373/DayCount,MAX(TermMonths-$A373+1,1),-R373),U372))))))</f>
        <v/>
      </c>
      <c r="V373" s="32">
        <f>IF(OR(R373&lt;=0,$A373&lt;&gt;J6,J6=0),0,MIN(MAX(0,K6-L6*R373),MAX(0,R373-(U373-T373))))</f>
        <v/>
      </c>
      <c r="W373" s="32">
        <f>IF(R373&lt;=0,0,MIN(R373,(U373-T373)+V373))</f>
        <v/>
      </c>
      <c r="X373" s="32">
        <f>IF(R373&lt;=0,0,MAX(0,R373-W373))</f>
        <v/>
      </c>
      <c r="Y373" s="32">
        <f>IF(OR($A373&gt;TermMonths,C7&lt;&gt;"Y"),0,AE372)</f>
        <v/>
      </c>
      <c r="Z373" s="31">
        <f>IF(Y373&lt;=0,0,IF($A373&lt;=E7,D7,F7))</f>
        <v/>
      </c>
      <c r="AA373" s="32">
        <f>IF(Y373&lt;=0,0,Y373*Z373/DayCount)</f>
        <v/>
      </c>
      <c r="AB373" s="32">
        <f>IF(Y373&lt;=0,0,MIN(Y373+AA373,IF(G7="InterestOnly",AA373,IF(G7="FixedAmount",IF($A373&lt;=E7,H7,I7),IF(OR($A373=1,$A373=E7+1),PMT(Z373/DayCount,MAX(TermMonths-$A373+1,1),-Y373),IF(AB372=0,PMT(Z373/DayCount,MAX(TermMonths-$A373+1,1),-Y373),AB372))))))</f>
        <v/>
      </c>
      <c r="AC373" s="32">
        <f>IF(OR(Y373&lt;=0,$A373&lt;&gt;J7,J7=0),0,MIN(MAX(0,K7-L7*Y373),MAX(0,Y373-(AB373-AA373))))</f>
        <v/>
      </c>
      <c r="AD373" s="32">
        <f>IF(Y373&lt;=0,0,MIN(Y373,(AB373-AA373)+AC373))</f>
        <v/>
      </c>
      <c r="AE373" s="32">
        <f>IF(Y373&lt;=0,0,MAX(0,Y373-AD373))</f>
        <v/>
      </c>
      <c r="AF373" s="32">
        <f>IF(OR($A373&gt;TermMonths,C8&lt;&gt;"Y"),0,AL372)</f>
        <v/>
      </c>
      <c r="AG373" s="31">
        <f>IF(AF373&lt;=0,0,IF($A373&lt;=E8,D8,F8))</f>
        <v/>
      </c>
      <c r="AH373" s="32">
        <f>IF(AF373&lt;=0,0,AF373*AG373/DayCount)</f>
        <v/>
      </c>
      <c r="AI373" s="32">
        <f>IF(AF373&lt;=0,0,MIN(AF373+AH373,IF(G8="InterestOnly",AH373,IF(G8="FixedAmount",IF($A373&lt;=E8,H8,I8),IF(OR($A373=1,$A373=E8+1),PMT(AG373/DayCount,MAX(TermMonths-$A373+1,1),-AF373),IF(AI372=0,PMT(AG373/DayCount,MAX(TermMonths-$A373+1,1),-AF373),AI372))))))</f>
        <v/>
      </c>
      <c r="AJ373" s="32">
        <f>IF(OR(AF373&lt;=0,$A373&lt;&gt;J8,J8=0),0,MIN(MAX(0,K8-L8*AF373),MAX(0,AF373-(AI373-AH373))))</f>
        <v/>
      </c>
      <c r="AK373" s="32">
        <f>IF(AF373&lt;=0,0,MIN(AF373,(AI373-AH373)+AJ373))</f>
        <v/>
      </c>
      <c r="AL373" s="32">
        <f>IF(AF373&lt;=0,0,MAX(0,AF373-AK373))</f>
        <v/>
      </c>
      <c r="AM373" s="32">
        <f>IF(OR($A373&gt;TermMonths,C9&lt;&gt;"Y"),0,AS372)</f>
        <v/>
      </c>
      <c r="AN373" s="31">
        <f>IF(AM373&lt;=0,0,IF($A373&lt;=E9,D9,F9))</f>
        <v/>
      </c>
      <c r="AO373" s="32">
        <f>IF(AM373&lt;=0,0,AM373*AN373/DayCount)</f>
        <v/>
      </c>
      <c r="AP373" s="32">
        <f>IF(AM373&lt;=0,0,MIN(AM373+AO373,IF(G9="InterestOnly",AO373,IF(G9="FixedAmount",IF($A373&lt;=E9,H9,I9),IF(OR($A373=1,$A373=E9+1),PMT(AN373/DayCount,MAX(TermMonths-$A373+1,1),-AM373),IF(AP372=0,PMT(AN373/DayCount,MAX(TermMonths-$A373+1,1),-AM373),AP372))))))</f>
        <v/>
      </c>
      <c r="AQ373" s="32">
        <f>IF(OR(AM373&lt;=0,$A373&lt;&gt;J9,J9=0),0,MIN(MAX(0,K9-L9*AM373),MAX(0,AM373-(AP373-AO373))))</f>
        <v/>
      </c>
      <c r="AR373" s="32">
        <f>IF(AM373&lt;=0,0,MIN(AM373,(AP373-AO373)+AQ373))</f>
        <v/>
      </c>
      <c r="AS373" s="32">
        <f>IF(AM373&lt;=0,0,MAX(0,AM373-AR373))</f>
        <v/>
      </c>
    </row>
    <row r="375">
      <c r="A375" s="35" t="inlineStr">
        <is>
          <t>TOTAL</t>
        </is>
      </c>
      <c r="F375" s="36">
        <f>SUM(F14:F373)</f>
        <v/>
      </c>
      <c r="G375" s="36">
        <f>SUM(G14:G373)</f>
        <v/>
      </c>
      <c r="H375" s="36">
        <f>SUM(H14:H373)</f>
        <v/>
      </c>
      <c r="I375" s="36">
        <f>SUM(I14:I373)</f>
        <v/>
      </c>
      <c r="J375" s="36">
        <f>J373</f>
        <v/>
      </c>
      <c r="M375" s="36">
        <f>SUM(M14:M373)</f>
        <v/>
      </c>
      <c r="N375" s="36">
        <f>SUM(N14:N373)</f>
        <v/>
      </c>
      <c r="O375" s="36">
        <f>SUM(O14:O373)</f>
        <v/>
      </c>
      <c r="P375" s="36">
        <f>SUM(P14:P373)</f>
        <v/>
      </c>
      <c r="Q375" s="36">
        <f>Q373</f>
        <v/>
      </c>
      <c r="T375" s="36">
        <f>SUM(T14:T373)</f>
        <v/>
      </c>
      <c r="U375" s="36">
        <f>SUM(U14:U373)</f>
        <v/>
      </c>
      <c r="V375" s="36">
        <f>SUM(V14:V373)</f>
        <v/>
      </c>
      <c r="W375" s="36">
        <f>SUM(W14:W373)</f>
        <v/>
      </c>
      <c r="X375" s="36">
        <f>X373</f>
        <v/>
      </c>
      <c r="AA375" s="36">
        <f>SUM(AA14:AA373)</f>
        <v/>
      </c>
      <c r="AB375" s="36">
        <f>SUM(AB14:AB373)</f>
        <v/>
      </c>
      <c r="AC375" s="36">
        <f>SUM(AC14:AC373)</f>
        <v/>
      </c>
      <c r="AD375" s="36">
        <f>SUM(AD14:AD373)</f>
        <v/>
      </c>
      <c r="AE375" s="36">
        <f>AE373</f>
        <v/>
      </c>
      <c r="AH375" s="36">
        <f>SUM(AH14:AH373)</f>
        <v/>
      </c>
      <c r="AI375" s="36">
        <f>SUM(AI14:AI373)</f>
        <v/>
      </c>
      <c r="AJ375" s="36">
        <f>SUM(AJ14:AJ373)</f>
        <v/>
      </c>
      <c r="AK375" s="36">
        <f>SUM(AK14:AK373)</f>
        <v/>
      </c>
      <c r="AL375" s="36">
        <f>AL373</f>
        <v/>
      </c>
      <c r="AO375" s="36">
        <f>SUM(AO14:AO373)</f>
        <v/>
      </c>
      <c r="AP375" s="36">
        <f>SUM(AP14:AP373)</f>
        <v/>
      </c>
      <c r="AQ375" s="36">
        <f>SUM(AQ14:AQ373)</f>
        <v/>
      </c>
      <c r="AR375" s="36">
        <f>SUM(AR14:AR373)</f>
        <v/>
      </c>
      <c r="AS375" s="36">
        <f>AS373</f>
        <v/>
      </c>
    </row>
  </sheetData>
  <autoFilter ref="A13:AS373"/>
  <mergeCells count="9">
    <mergeCell ref="A11:L11"/>
    <mergeCell ref="A1:AS1"/>
    <mergeCell ref="D12:J12"/>
    <mergeCell ref="R12:X12"/>
    <mergeCell ref="Y12:AE12"/>
    <mergeCell ref="AF12:AL12"/>
    <mergeCell ref="K12:Q12"/>
    <mergeCell ref="AM12:AS12"/>
    <mergeCell ref="A2:AS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FF548235"/>
    <outlinePr summaryBelow="1" summaryRight="1"/>
    <pageSetUpPr/>
  </sheetPr>
  <dimension ref="A1:S79"/>
  <sheetViews>
    <sheetView tabSelected="1" zoomScale="150" zoomScaleNormal="150" workbookViewId="0">
      <pane xSplit="1" ySplit="5" topLeftCell="B27" activePane="bottomRight" state="frozen"/>
      <selection pane="topRight" activeCell="A1" sqref="A1"/>
      <selection pane="bottomLeft" activeCell="A1" sqref="A1"/>
      <selection pane="bottomRight" activeCell="A1" sqref="A1:XFD1048576"/>
    </sheetView>
  </sheetViews>
  <sheetFormatPr baseColWidth="10" defaultColWidth="8.83203125" defaultRowHeight="15"/>
  <cols>
    <col width="4" customWidth="1" style="45" min="1" max="1"/>
    <col width="32" customWidth="1" style="45" min="2" max="2"/>
    <col width="16" customWidth="1" style="45" min="3" max="12"/>
    <col width="2" customWidth="1" style="45" min="15" max="15"/>
    <col width="6" customWidth="1" style="45" min="16" max="16"/>
    <col width="38" customWidth="1" style="45" min="17" max="17"/>
    <col width="16" customWidth="1" style="45" min="18" max="18"/>
    <col width="16" customWidth="1" style="45" min="19" max="19"/>
  </cols>
  <sheetData>
    <row r="1" ht="26" customHeight="1" s="45">
      <c r="A1" s="46" t="inlineStr">
        <is>
          <t>04  Outputs</t>
        </is>
      </c>
    </row>
    <row r="2">
      <c r="A2" s="47" t="inlineStr">
        <is>
          <t>Comparison across enabled scenarios. All figures come from 03_Computations. Green cells are results.</t>
        </is>
      </c>
    </row>
    <row r="4">
      <c r="P4" s="56" t="inlineStr">
        <is>
          <t>Chart source data</t>
        </is>
      </c>
    </row>
    <row r="5" ht="30" customHeight="1" s="45">
      <c r="B5" s="10" t="inlineStr">
        <is>
          <t>ID</t>
        </is>
      </c>
      <c r="C5" s="10" t="inlineStr">
        <is>
          <t>Scenario</t>
        </is>
      </c>
      <c r="D5" s="10" t="inlineStr">
        <is>
          <t>On?</t>
        </is>
      </c>
      <c r="E5" s="10" t="inlineStr">
        <is>
          <t>Initial rate</t>
        </is>
      </c>
      <c r="F5" s="10" t="inlineStr">
        <is>
          <t>Revert rate</t>
        </is>
      </c>
      <c r="G5" s="10" t="inlineStr">
        <is>
          <t>Total interest</t>
        </is>
      </c>
      <c r="H5" s="10" t="inlineStr">
        <is>
          <t>Total principal</t>
        </is>
      </c>
      <c r="I5" s="10" t="inlineStr">
        <is>
          <t>Total extra</t>
        </is>
      </c>
      <c r="J5" s="10" t="inlineStr">
        <is>
          <t>Total cash out</t>
        </is>
      </c>
      <c r="K5" s="10" t="inlineStr">
        <is>
          <t>Months to clear</t>
        </is>
      </c>
      <c r="L5" s="10" t="inlineStr">
        <is>
          <t>Balance year 5</t>
        </is>
      </c>
      <c r="M5" s="10" t="inlineStr">
        <is>
          <t>Interest vs Base</t>
        </is>
      </c>
      <c r="P5" s="57" t="inlineStr">
        <is>
          <t>ID</t>
        </is>
      </c>
      <c r="Q5" s="57" t="inlineStr">
        <is>
          <t>Scenario (bar label)</t>
        </is>
      </c>
      <c r="R5" s="57" t="inlineStr">
        <is>
          <t>Interest (£)</t>
        </is>
      </c>
      <c r="S5" s="57" t="inlineStr">
        <is>
          <t>Cash (£)</t>
        </is>
      </c>
    </row>
    <row r="6">
      <c r="B6" s="37">
        <f>'03_Computations'!A4</f>
        <v/>
      </c>
      <c r="C6" s="37">
        <f>'03_Computations'!B4</f>
        <v/>
      </c>
      <c r="D6" s="37">
        <f>'03_Computations'!C4</f>
        <v/>
      </c>
      <c r="E6" s="38">
        <f>'03_Computations'!D4</f>
        <v/>
      </c>
      <c r="F6" s="38">
        <f>'03_Computations'!F4</f>
        <v/>
      </c>
      <c r="G6" s="39">
        <f>IF(D6&lt;&gt;"Y",0,'03_Computations'!F375)</f>
        <v/>
      </c>
      <c r="H6" s="39">
        <f>IF(D6&lt;&gt;"Y",0,'03_Computations'!I375)</f>
        <v/>
      </c>
      <c r="I6" s="39">
        <f>IF(D6&lt;&gt;"Y",0,'03_Computations'!H375)</f>
        <v/>
      </c>
      <c r="J6" s="39">
        <f>IF(D6&lt;&gt;"Y",0,'03_Computations'!G375+'03_Computations'!H375)</f>
        <v/>
      </c>
      <c r="K6" s="40">
        <f>IF(D6&lt;&gt;"Y",0,COUNTIF('03_Computations'!D14:D373,"&gt;0.005"))</f>
        <v/>
      </c>
      <c r="L6" s="39">
        <f>IF(D6&lt;&gt;"Y",0,'03_Computations'!J73)</f>
        <v/>
      </c>
      <c r="M6" s="39">
        <f>IF(D6&lt;&gt;"Y",0,G6-G$6)</f>
        <v/>
      </c>
      <c r="P6" s="58">
        <f>B6</f>
        <v/>
      </c>
      <c r="Q6" s="58">
        <f>IF(D6="Y",B6&amp;" — "&amp;C6,"")</f>
        <v/>
      </c>
      <c r="R6" s="59">
        <f>IF(D6="Y",G6,"")</f>
        <v/>
      </c>
      <c r="S6" s="59">
        <f>IF(D6="Y",J6,"")</f>
        <v/>
      </c>
    </row>
    <row r="7">
      <c r="B7" s="37">
        <f>'03_Computations'!A5</f>
        <v/>
      </c>
      <c r="C7" s="37">
        <f>'03_Computations'!B5</f>
        <v/>
      </c>
      <c r="D7" s="37">
        <f>'03_Computations'!C5</f>
        <v/>
      </c>
      <c r="E7" s="38">
        <f>'03_Computations'!D5</f>
        <v/>
      </c>
      <c r="F7" s="38">
        <f>'03_Computations'!F5</f>
        <v/>
      </c>
      <c r="G7" s="39">
        <f>IF(D7&lt;&gt;"Y",0,'03_Computations'!M375)</f>
        <v/>
      </c>
      <c r="H7" s="39">
        <f>IF(D7&lt;&gt;"Y",0,'03_Computations'!P375)</f>
        <v/>
      </c>
      <c r="I7" s="39">
        <f>IF(D7&lt;&gt;"Y",0,'03_Computations'!O375)</f>
        <v/>
      </c>
      <c r="J7" s="39">
        <f>IF(D7&lt;&gt;"Y",0,'03_Computations'!N375+'03_Computations'!O375)</f>
        <v/>
      </c>
      <c r="K7" s="40">
        <f>IF(D7&lt;&gt;"Y",0,COUNTIF('03_Computations'!K14:K373,"&gt;0.005"))</f>
        <v/>
      </c>
      <c r="L7" s="39">
        <f>IF(D7&lt;&gt;"Y",0,'03_Computations'!Q73)</f>
        <v/>
      </c>
      <c r="M7" s="39">
        <f>IF(D7&lt;&gt;"Y",0,G7-G$6)</f>
        <v/>
      </c>
      <c r="P7" s="58">
        <f>B7</f>
        <v/>
      </c>
      <c r="Q7" s="58">
        <f>IF(D7="Y",B7&amp;" — "&amp;C7,"")</f>
        <v/>
      </c>
      <c r="R7" s="59">
        <f>IF(D7="Y",G7,"")</f>
        <v/>
      </c>
      <c r="S7" s="59">
        <f>IF(D7="Y",J7,"")</f>
        <v/>
      </c>
    </row>
    <row r="8">
      <c r="B8" s="37">
        <f>'03_Computations'!A6</f>
        <v/>
      </c>
      <c r="C8" s="37">
        <f>'03_Computations'!B6</f>
        <v/>
      </c>
      <c r="D8" s="37">
        <f>'03_Computations'!C6</f>
        <v/>
      </c>
      <c r="E8" s="38">
        <f>'03_Computations'!D6</f>
        <v/>
      </c>
      <c r="F8" s="38">
        <f>'03_Computations'!F6</f>
        <v/>
      </c>
      <c r="G8" s="39">
        <f>IF(D8&lt;&gt;"Y",0,'03_Computations'!T375)</f>
        <v/>
      </c>
      <c r="H8" s="39">
        <f>IF(D8&lt;&gt;"Y",0,'03_Computations'!W375)</f>
        <v/>
      </c>
      <c r="I8" s="39">
        <f>IF(D8&lt;&gt;"Y",0,'03_Computations'!V375)</f>
        <v/>
      </c>
      <c r="J8" s="39">
        <f>IF(D8&lt;&gt;"Y",0,'03_Computations'!U375+'03_Computations'!V375)</f>
        <v/>
      </c>
      <c r="K8" s="40">
        <f>IF(D8&lt;&gt;"Y",0,COUNTIF('03_Computations'!R14:R373,"&gt;0.005"))</f>
        <v/>
      </c>
      <c r="L8" s="39">
        <f>IF(D8&lt;&gt;"Y",0,'03_Computations'!X73)</f>
        <v/>
      </c>
      <c r="M8" s="39">
        <f>IF(D8&lt;&gt;"Y",0,G8-G$6)</f>
        <v/>
      </c>
      <c r="P8" s="58">
        <f>B8</f>
        <v/>
      </c>
      <c r="Q8" s="58">
        <f>IF(D8="Y",B8&amp;" — "&amp;C8,"")</f>
        <v/>
      </c>
      <c r="R8" s="59">
        <f>IF(D8="Y",G8,"")</f>
        <v/>
      </c>
      <c r="S8" s="59">
        <f>IF(D8="Y",J8,"")</f>
        <v/>
      </c>
    </row>
    <row r="9">
      <c r="B9" s="37">
        <f>'03_Computations'!A7</f>
        <v/>
      </c>
      <c r="C9" s="37">
        <f>'03_Computations'!B7</f>
        <v/>
      </c>
      <c r="D9" s="37">
        <f>'03_Computations'!C7</f>
        <v/>
      </c>
      <c r="E9" s="38">
        <f>'03_Computations'!D7</f>
        <v/>
      </c>
      <c r="F9" s="38">
        <f>'03_Computations'!F7</f>
        <v/>
      </c>
      <c r="G9" s="39">
        <f>IF(D9&lt;&gt;"Y",0,'03_Computations'!AA375)</f>
        <v/>
      </c>
      <c r="H9" s="39">
        <f>IF(D9&lt;&gt;"Y",0,'03_Computations'!AD375)</f>
        <v/>
      </c>
      <c r="I9" s="39">
        <f>IF(D9&lt;&gt;"Y",0,'03_Computations'!AC375)</f>
        <v/>
      </c>
      <c r="J9" s="39">
        <f>IF(D9&lt;&gt;"Y",0,'03_Computations'!AB375+'03_Computations'!AC375)</f>
        <v/>
      </c>
      <c r="K9" s="40">
        <f>IF(D9&lt;&gt;"Y",0,COUNTIF('03_Computations'!Y14:Y373,"&gt;0.005"))</f>
        <v/>
      </c>
      <c r="L9" s="39">
        <f>IF(D9&lt;&gt;"Y",0,'03_Computations'!AE73)</f>
        <v/>
      </c>
      <c r="M9" s="39">
        <f>IF(D9&lt;&gt;"Y",0,G9-G$6)</f>
        <v/>
      </c>
      <c r="P9" s="58">
        <f>B9</f>
        <v/>
      </c>
      <c r="Q9" s="58">
        <f>IF(D9="Y",B9&amp;" — "&amp;C9,"")</f>
        <v/>
      </c>
      <c r="R9" s="59">
        <f>IF(D9="Y",G9,"")</f>
        <v/>
      </c>
      <c r="S9" s="59">
        <f>IF(D9="Y",J9,"")</f>
        <v/>
      </c>
    </row>
    <row r="10">
      <c r="B10" s="37">
        <f>'03_Computations'!A8</f>
        <v/>
      </c>
      <c r="C10" s="37">
        <f>'03_Computations'!B8</f>
        <v/>
      </c>
      <c r="D10" s="37">
        <f>'03_Computations'!C8</f>
        <v/>
      </c>
      <c r="E10" s="38">
        <f>'03_Computations'!D8</f>
        <v/>
      </c>
      <c r="F10" s="38">
        <f>'03_Computations'!F8</f>
        <v/>
      </c>
      <c r="G10" s="39">
        <f>IF(D10&lt;&gt;"Y",0,'03_Computations'!AH375)</f>
        <v/>
      </c>
      <c r="H10" s="39">
        <f>IF(D10&lt;&gt;"Y",0,'03_Computations'!AK375)</f>
        <v/>
      </c>
      <c r="I10" s="39">
        <f>IF(D10&lt;&gt;"Y",0,'03_Computations'!AJ375)</f>
        <v/>
      </c>
      <c r="J10" s="39">
        <f>IF(D10&lt;&gt;"Y",0,'03_Computations'!AI375+'03_Computations'!AJ375)</f>
        <v/>
      </c>
      <c r="K10" s="40">
        <f>IF(D10&lt;&gt;"Y",0,COUNTIF('03_Computations'!AF14:AF373,"&gt;0.005"))</f>
        <v/>
      </c>
      <c r="L10" s="39">
        <f>IF(D10&lt;&gt;"Y",0,'03_Computations'!AL73)</f>
        <v/>
      </c>
      <c r="M10" s="39">
        <f>IF(D10&lt;&gt;"Y",0,G10-G$6)</f>
        <v/>
      </c>
      <c r="P10" s="58">
        <f>B10</f>
        <v/>
      </c>
      <c r="Q10" s="58">
        <f>IF(D10="Y",B10&amp;" — "&amp;C10,"")</f>
        <v/>
      </c>
      <c r="R10" s="59">
        <f>IF(D10="Y",G10,"")</f>
        <v/>
      </c>
      <c r="S10" s="59">
        <f>IF(D10="Y",J10,"")</f>
        <v/>
      </c>
    </row>
    <row r="11">
      <c r="B11" s="37">
        <f>'03_Computations'!A9</f>
        <v/>
      </c>
      <c r="C11" s="37">
        <f>'03_Computations'!B9</f>
        <v/>
      </c>
      <c r="D11" s="37">
        <f>'03_Computations'!C9</f>
        <v/>
      </c>
      <c r="E11" s="38">
        <f>'03_Computations'!D9</f>
        <v/>
      </c>
      <c r="F11" s="38">
        <f>'03_Computations'!F9</f>
        <v/>
      </c>
      <c r="G11" s="39">
        <f>IF(D11&lt;&gt;"Y",0,'03_Computations'!AO375)</f>
        <v/>
      </c>
      <c r="H11" s="39">
        <f>IF(D11&lt;&gt;"Y",0,'03_Computations'!AR375)</f>
        <v/>
      </c>
      <c r="I11" s="39">
        <f>IF(D11&lt;&gt;"Y",0,'03_Computations'!AQ375)</f>
        <v/>
      </c>
      <c r="J11" s="39">
        <f>IF(D11&lt;&gt;"Y",0,'03_Computations'!AP375+'03_Computations'!AQ375)</f>
        <v/>
      </c>
      <c r="K11" s="40">
        <f>IF(D11&lt;&gt;"Y",0,COUNTIF('03_Computations'!AM14:AM373,"&gt;0.005"))</f>
        <v/>
      </c>
      <c r="L11" s="39">
        <f>IF(D11&lt;&gt;"Y",0,'03_Computations'!AS73)</f>
        <v/>
      </c>
      <c r="M11" s="39">
        <f>IF(D11&lt;&gt;"Y",0,G11-G$6)</f>
        <v/>
      </c>
      <c r="P11" s="58">
        <f>B11</f>
        <v/>
      </c>
      <c r="Q11" s="58">
        <f>IF(D11="Y",B11&amp;" — "&amp;C11,"")</f>
        <v/>
      </c>
      <c r="R11" s="59">
        <f>IF(D11="Y",G11,"")</f>
        <v/>
      </c>
      <c r="S11" s="59">
        <f>IF(D11="Y",J11,"")</f>
        <v/>
      </c>
    </row>
    <row r="13">
      <c r="B13" s="50" t="inlineStr">
        <is>
          <t>Total cash out = scheduled payments + extra repayments. Interest vs Base is total interest minus S1. A negative number means that scenario costs less interest than staying on the current deal. Gift scenarios reduce interest because principal is prepaid; they are not free — the extra column is the family cash.</t>
        </is>
      </c>
    </row>
    <row r="14"/>
    <row r="16" ht="16" customHeight="1" s="45">
      <c r="B16" s="2" t="inlineStr">
        <is>
          <t>Market context at last snapshot</t>
        </is>
      </c>
    </row>
    <row r="17" ht="16" customHeight="1" s="45">
      <c r="B17" s="11" t="inlineStr">
        <is>
          <t>SONIA</t>
        </is>
      </c>
      <c r="C17" s="38">
        <f>RateSONIA</f>
        <v/>
      </c>
    </row>
    <row r="18" ht="16" customHeight="1" s="45">
      <c r="B18" s="11" t="inlineStr">
        <is>
          <t>Bank Rate</t>
        </is>
      </c>
      <c r="C18" s="38">
        <f>RateBank</f>
        <v/>
      </c>
    </row>
    <row r="19" ht="16" customHeight="1" s="45">
      <c r="B19" s="11" t="inlineStr">
        <is>
          <t>2y advertised 75% LTV</t>
        </is>
      </c>
      <c r="C19" s="38">
        <f>RateMtg2Y</f>
        <v/>
      </c>
    </row>
    <row r="20" ht="16" customHeight="1" s="45">
      <c r="B20" s="11" t="inlineStr">
        <is>
          <t>5y advertised 75% LTV</t>
        </is>
      </c>
      <c r="C20" s="38">
        <f>RateMtg5Y</f>
        <v/>
      </c>
    </row>
    <row r="21" ht="16" customHeight="1" s="45">
      <c r="B21" s="11" t="inlineStr">
        <is>
          <t>10y advertised 75% LTV</t>
        </is>
      </c>
      <c r="C21" s="38">
        <f>RateMtg10Y</f>
        <v/>
      </c>
    </row>
    <row r="22" ht="16" customHeight="1" s="45">
      <c r="B22" s="11" t="inlineStr">
        <is>
          <t>10y SONIA (Chatham/OIS)</t>
        </is>
      </c>
      <c r="C22" s="38">
        <f>RateSonia10Y</f>
        <v/>
      </c>
    </row>
    <row r="23" ht="16" customHeight="1" s="45">
      <c r="B23" s="11" t="inlineStr">
        <is>
          <t>10y gilt</t>
        </is>
      </c>
      <c r="C23" s="38">
        <f>RateGilt10Y</f>
        <v/>
      </c>
    </row>
    <row r="24" ht="16" customHeight="1" s="45">
      <c r="B24" s="11" t="inlineStr">
        <is>
          <t>As-of</t>
        </is>
      </c>
      <c r="C24" s="41">
        <f>RateAsOf</f>
        <v/>
      </c>
    </row>
    <row r="26" ht="16" customHeight="1" s="45">
      <c r="B26" s="2" t="inlineStr">
        <is>
          <t>Current deal vs market</t>
        </is>
      </c>
    </row>
    <row r="27">
      <c r="B27" t="inlineStr">
        <is>
          <t>Deal rate − 2y advertised</t>
        </is>
      </c>
      <c r="C27" s="42">
        <f>DealRate-RateMtg2Y</f>
        <v/>
      </c>
      <c r="D27" s="47" t="inlineStr">
        <is>
          <t>Negative means your deal is cheaper than the latest BoE 2y average.</t>
        </is>
      </c>
    </row>
    <row r="28">
      <c r="B28" t="inlineStr">
        <is>
          <t>SVR − 5y advertised</t>
        </is>
      </c>
      <c r="C28" s="42">
        <f>RevertRateIn-RateMtg5Y</f>
        <v/>
      </c>
    </row>
    <row r="29">
      <c r="B29" t="inlineStr">
        <is>
          <t>Tracker (SONIA + margin) − deal</t>
        </is>
      </c>
      <c r="C29" s="42">
        <f>(RateSONIA+TrackerMargin)-DealRate</f>
        <v/>
      </c>
    </row>
    <row r="31" ht="28" customHeight="1" s="45">
      <c r="B31" s="60" t="inlineStr">
        <is>
          <t>Charts (columns O onward): each bar is a scenario with its full name on the left axis and the £ total at the bar end. Interest = sum of monthly interest. Cash = scheduled payments + extra principal.</t>
        </is>
      </c>
    </row>
    <row r="48">
      <c r="B48" s="56" t="inlineStr">
        <is>
          <t>Chart key — each bar is labelled S1–S6 on the axis; full names below</t>
        </is>
      </c>
    </row>
    <row r="49" ht="28" customHeight="1" s="45">
      <c r="B49" s="60" t="inlineStr">
        <is>
          <t>Bars use scenario ID (S1–S6) on the Y-axis plus £ on each bar. Interest = sum of monthly interest. Cash = scheduled payments + extra principal (gifts count as cash, not interest).</t>
        </is>
      </c>
    </row>
    <row r="72">
      <c r="B72" s="56" t="inlineStr">
        <is>
          <t>Scenario key</t>
        </is>
      </c>
    </row>
    <row r="73">
      <c r="B73" s="57" t="inlineStr">
        <is>
          <t>ID</t>
        </is>
      </c>
      <c r="C73" s="57" t="inlineStr">
        <is>
          <t>Name</t>
        </is>
      </c>
    </row>
    <row r="74">
      <c r="B74" s="58">
        <f>B6</f>
        <v/>
      </c>
      <c r="C74" s="58">
        <f>C6</f>
        <v/>
      </c>
    </row>
    <row r="75">
      <c r="B75" s="58">
        <f>B7</f>
        <v/>
      </c>
      <c r="C75" s="58">
        <f>C7</f>
        <v/>
      </c>
    </row>
    <row r="76">
      <c r="B76" s="58">
        <f>B8</f>
        <v/>
      </c>
      <c r="C76" s="58">
        <f>C8</f>
        <v/>
      </c>
    </row>
    <row r="77">
      <c r="B77" s="58">
        <f>B9</f>
        <v/>
      </c>
      <c r="C77" s="58">
        <f>C9</f>
        <v/>
      </c>
    </row>
    <row r="78">
      <c r="B78" s="58">
        <f>B10</f>
        <v/>
      </c>
      <c r="C78" s="58">
        <f>C10</f>
        <v/>
      </c>
    </row>
    <row r="79">
      <c r="B79" s="58">
        <f>B11</f>
        <v/>
      </c>
      <c r="C79" s="58">
        <f>C11</f>
        <v/>
      </c>
    </row>
  </sheetData>
  <mergeCells count="5">
    <mergeCell ref="B49:R49"/>
    <mergeCell ref="A2:L2"/>
    <mergeCell ref="B31:N31"/>
    <mergeCell ref="B13:L14"/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375623"/>
    <outlinePr summaryBelow="1" summaryRight="1"/>
    <pageSetUpPr/>
  </sheetPr>
  <dimension ref="A1:AG53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:Z1"/>
    </sheetView>
  </sheetViews>
  <sheetFormatPr baseColWidth="10" defaultColWidth="8.83203125" defaultRowHeight="15"/>
  <cols>
    <col width="12" customWidth="1" style="45" min="1" max="1"/>
    <col width="13" customWidth="1" style="45" min="2" max="29"/>
    <col width="14" customWidth="1" style="45" min="27" max="27"/>
    <col width="22" customWidth="1" style="45" min="28" max="28"/>
    <col width="22" customWidth="1" style="45" min="29" max="29"/>
    <col width="22" customWidth="1" style="45" min="30" max="30"/>
    <col width="22" customWidth="1" style="45" min="31" max="31"/>
    <col width="22" customWidth="1" style="45" min="32" max="32"/>
    <col width="22" customWidth="1" style="45" min="33" max="33"/>
  </cols>
  <sheetData>
    <row r="1" ht="26" customHeight="1" s="45">
      <c r="A1" s="46" t="inlineStr">
        <is>
          <t>05  Annual roll-up</t>
        </is>
      </c>
    </row>
    <row r="2">
      <c r="A2" s="47" t="inlineStr">
        <is>
          <t>Calendar-year interest, principal, extra and cash for each scenario. Driven by the monthly engine.</t>
        </is>
      </c>
    </row>
    <row r="3">
      <c r="B3" s="55">
        <f>'03_Computations'!A4&amp;" "&amp;'03_Computations'!B4</f>
        <v/>
      </c>
      <c r="F3" s="55">
        <f>'03_Computations'!A5&amp;" "&amp;'03_Computations'!B5</f>
        <v/>
      </c>
      <c r="J3" s="55">
        <f>'03_Computations'!A6&amp;" "&amp;'03_Computations'!B6</f>
        <v/>
      </c>
      <c r="N3" s="55">
        <f>'03_Computations'!A7&amp;" "&amp;'03_Computations'!B7</f>
        <v/>
      </c>
      <c r="R3" s="55">
        <f>'03_Computations'!A8&amp;" "&amp;'03_Computations'!B8</f>
        <v/>
      </c>
      <c r="V3" s="55">
        <f>'03_Computations'!A9&amp;" "&amp;'03_Computations'!B9</f>
        <v/>
      </c>
    </row>
    <row r="4">
      <c r="A4" s="10" t="inlineStr">
        <is>
          <t>Year</t>
        </is>
      </c>
      <c r="B4" s="10" t="inlineStr">
        <is>
          <t>Interest</t>
        </is>
      </c>
      <c r="C4" s="10" t="inlineStr">
        <is>
          <t>Principal</t>
        </is>
      </c>
      <c r="D4" s="10" t="inlineStr">
        <is>
          <t>Extra</t>
        </is>
      </c>
      <c r="E4" s="10" t="inlineStr">
        <is>
          <t>Cash</t>
        </is>
      </c>
      <c r="F4" s="10" t="inlineStr">
        <is>
          <t>Interest</t>
        </is>
      </c>
      <c r="G4" s="10" t="inlineStr">
        <is>
          <t>Principal</t>
        </is>
      </c>
      <c r="H4" s="10" t="inlineStr">
        <is>
          <t>Extra</t>
        </is>
      </c>
      <c r="I4" s="10" t="inlineStr">
        <is>
          <t>Cash</t>
        </is>
      </c>
      <c r="J4" s="10" t="inlineStr">
        <is>
          <t>Interest</t>
        </is>
      </c>
      <c r="K4" s="10" t="inlineStr">
        <is>
          <t>Principal</t>
        </is>
      </c>
      <c r="L4" s="10" t="inlineStr">
        <is>
          <t>Extra</t>
        </is>
      </c>
      <c r="M4" s="10" t="inlineStr">
        <is>
          <t>Cash</t>
        </is>
      </c>
      <c r="N4" s="10" t="inlineStr">
        <is>
          <t>Interest</t>
        </is>
      </c>
      <c r="O4" s="10" t="inlineStr">
        <is>
          <t>Principal</t>
        </is>
      </c>
      <c r="P4" s="10" t="inlineStr">
        <is>
          <t>Extra</t>
        </is>
      </c>
      <c r="Q4" s="10" t="inlineStr">
        <is>
          <t>Cash</t>
        </is>
      </c>
      <c r="R4" s="10" t="inlineStr">
        <is>
          <t>Interest</t>
        </is>
      </c>
      <c r="S4" s="10" t="inlineStr">
        <is>
          <t>Principal</t>
        </is>
      </c>
      <c r="T4" s="10" t="inlineStr">
        <is>
          <t>Extra</t>
        </is>
      </c>
      <c r="U4" s="10" t="inlineStr">
        <is>
          <t>Cash</t>
        </is>
      </c>
      <c r="V4" s="10" t="inlineStr">
        <is>
          <t>Interest</t>
        </is>
      </c>
      <c r="W4" s="10" t="inlineStr">
        <is>
          <t>Principal</t>
        </is>
      </c>
      <c r="X4" s="10" t="inlineStr">
        <is>
          <t>Extra</t>
        </is>
      </c>
      <c r="Y4" s="10" t="inlineStr">
        <is>
          <t>Cash</t>
        </is>
      </c>
      <c r="AA4" s="57" t="inlineStr">
        <is>
          <t>Calendar year</t>
        </is>
      </c>
      <c r="AB4" s="57" t="inlineStr">
        <is>
          <t>S1 Base (deal then SVR)</t>
        </is>
      </c>
      <c r="AC4" s="57" t="inlineStr">
        <is>
          <t>S2 Gift £350k</t>
        </is>
      </c>
      <c r="AD4" s="57" t="inlineStr">
        <is>
          <t>S3 Gift £175k</t>
        </is>
      </c>
      <c r="AE4" s="57" t="inlineStr">
        <is>
          <t>S4 Refi 2y 75% LTV</t>
        </is>
      </c>
      <c r="AF4" s="57" t="inlineStr">
        <is>
          <t>S5 Refi 5y 75% LTV</t>
        </is>
      </c>
      <c r="AG4" s="57" t="inlineStr">
        <is>
          <t>S6 Tracker SONIA+margin</t>
        </is>
      </c>
    </row>
    <row r="5">
      <c r="A5" s="33">
        <f>YEAR(StartDate)</f>
        <v/>
      </c>
      <c r="B5" s="39">
        <f>SUMIF('03_Computations'!$C$14:$C$373,$A5,'03_Computations'!$F$14:$F$373)</f>
        <v/>
      </c>
      <c r="C5" s="39">
        <f>SUMIF('03_Computations'!$C$14:$C$373,$A5,'03_Computations'!$I$14:$I$373)</f>
        <v/>
      </c>
      <c r="D5" s="39">
        <f>SUMIF('03_Computations'!$C$14:$C$373,$A5,'03_Computations'!$H$14:$H$373)</f>
        <v/>
      </c>
      <c r="E5" s="39">
        <f>SUMIF('03_Computations'!$C$14:$C$373,$A5,'03_Computations'!$G$14:$G$373)+D5</f>
        <v/>
      </c>
      <c r="F5" s="39">
        <f>SUMIF('03_Computations'!$C$14:$C$373,$A5,'03_Computations'!$M$14:$M$373)</f>
        <v/>
      </c>
      <c r="G5" s="39">
        <f>SUMIF('03_Computations'!$C$14:$C$373,$A5,'03_Computations'!$P$14:$P$373)</f>
        <v/>
      </c>
      <c r="H5" s="39">
        <f>SUMIF('03_Computations'!$C$14:$C$373,$A5,'03_Computations'!$O$14:$O$373)</f>
        <v/>
      </c>
      <c r="I5" s="39">
        <f>SUMIF('03_Computations'!$C$14:$C$373,$A5,'03_Computations'!$N$14:$N$373)+H5</f>
        <v/>
      </c>
      <c r="J5" s="39">
        <f>SUMIF('03_Computations'!$C$14:$C$373,$A5,'03_Computations'!$T$14:$T$373)</f>
        <v/>
      </c>
      <c r="K5" s="39">
        <f>SUMIF('03_Computations'!$C$14:$C$373,$A5,'03_Computations'!$W$14:$W$373)</f>
        <v/>
      </c>
      <c r="L5" s="39">
        <f>SUMIF('03_Computations'!$C$14:$C$373,$A5,'03_Computations'!$V$14:$V$373)</f>
        <v/>
      </c>
      <c r="M5" s="39">
        <f>SUMIF('03_Computations'!$C$14:$C$373,$A5,'03_Computations'!$U$14:$U$373)+L5</f>
        <v/>
      </c>
      <c r="N5" s="39">
        <f>SUMIF('03_Computations'!$C$14:$C$373,$A5,'03_Computations'!$AA$14:$AA$373)</f>
        <v/>
      </c>
      <c r="O5" s="39">
        <f>SUMIF('03_Computations'!$C$14:$C$373,$A5,'03_Computations'!$AD$14:$AD$373)</f>
        <v/>
      </c>
      <c r="P5" s="39">
        <f>SUMIF('03_Computations'!$C$14:$C$373,$A5,'03_Computations'!$AC$14:$AC$373)</f>
        <v/>
      </c>
      <c r="Q5" s="39">
        <f>SUMIF('03_Computations'!$C$14:$C$373,$A5,'03_Computations'!$AB$14:$AB$373)+P5</f>
        <v/>
      </c>
      <c r="R5" s="39">
        <f>SUMIF('03_Computations'!$C$14:$C$373,$A5,'03_Computations'!$AH$14:$AH$373)</f>
        <v/>
      </c>
      <c r="S5" s="39">
        <f>SUMIF('03_Computations'!$C$14:$C$373,$A5,'03_Computations'!$AK$14:$AK$373)</f>
        <v/>
      </c>
      <c r="T5" s="39">
        <f>SUMIF('03_Computations'!$C$14:$C$373,$A5,'03_Computations'!$AJ$14:$AJ$373)</f>
        <v/>
      </c>
      <c r="U5" s="39">
        <f>SUMIF('03_Computations'!$C$14:$C$373,$A5,'03_Computations'!$AI$14:$AI$373)+T5</f>
        <v/>
      </c>
      <c r="V5" s="39">
        <f>SUMIF('03_Computations'!$C$14:$C$373,$A5,'03_Computations'!$AO$14:$AO$373)</f>
        <v/>
      </c>
      <c r="W5" s="39">
        <f>SUMIF('03_Computations'!$C$14:$C$373,$A5,'03_Computations'!$AR$14:$AR$373)</f>
        <v/>
      </c>
      <c r="X5" s="39">
        <f>SUMIF('03_Computations'!$C$14:$C$373,$A5,'03_Computations'!$AQ$14:$AQ$373)</f>
        <v/>
      </c>
      <c r="Y5" s="39">
        <f>SUMIF('03_Computations'!$C$14:$C$373,$A5,'03_Computations'!$AP$14:$AP$373)+X5</f>
        <v/>
      </c>
      <c r="AA5" s="61">
        <f>A5</f>
        <v/>
      </c>
      <c r="AB5" s="59">
        <f>B5</f>
        <v/>
      </c>
      <c r="AC5" s="59">
        <f>F5</f>
        <v/>
      </c>
      <c r="AD5" s="59">
        <f>J5</f>
        <v/>
      </c>
      <c r="AE5" s="59">
        <f>N5</f>
        <v/>
      </c>
      <c r="AF5" s="59">
        <f>R5</f>
        <v/>
      </c>
      <c r="AG5" s="59">
        <f>V5</f>
        <v/>
      </c>
    </row>
    <row r="6">
      <c r="A6" s="33">
        <f>A5+1</f>
        <v/>
      </c>
      <c r="B6" s="39">
        <f>SUMIF('03_Computations'!$C$14:$C$373,$A6,'03_Computations'!$F$14:$F$373)</f>
        <v/>
      </c>
      <c r="C6" s="39">
        <f>SUMIF('03_Computations'!$C$14:$C$373,$A6,'03_Computations'!$I$14:$I$373)</f>
        <v/>
      </c>
      <c r="D6" s="39">
        <f>SUMIF('03_Computations'!$C$14:$C$373,$A6,'03_Computations'!$H$14:$H$373)</f>
        <v/>
      </c>
      <c r="E6" s="39">
        <f>SUMIF('03_Computations'!$C$14:$C$373,$A6,'03_Computations'!$G$14:$G$373)+D6</f>
        <v/>
      </c>
      <c r="F6" s="39">
        <f>SUMIF('03_Computations'!$C$14:$C$373,$A6,'03_Computations'!$M$14:$M$373)</f>
        <v/>
      </c>
      <c r="G6" s="39">
        <f>SUMIF('03_Computations'!$C$14:$C$373,$A6,'03_Computations'!$P$14:$P$373)</f>
        <v/>
      </c>
      <c r="H6" s="39">
        <f>SUMIF('03_Computations'!$C$14:$C$373,$A6,'03_Computations'!$O$14:$O$373)</f>
        <v/>
      </c>
      <c r="I6" s="39">
        <f>SUMIF('03_Computations'!$C$14:$C$373,$A6,'03_Computations'!$N$14:$N$373)+H6</f>
        <v/>
      </c>
      <c r="J6" s="39">
        <f>SUMIF('03_Computations'!$C$14:$C$373,$A6,'03_Computations'!$T$14:$T$373)</f>
        <v/>
      </c>
      <c r="K6" s="39">
        <f>SUMIF('03_Computations'!$C$14:$C$373,$A6,'03_Computations'!$W$14:$W$373)</f>
        <v/>
      </c>
      <c r="L6" s="39">
        <f>SUMIF('03_Computations'!$C$14:$C$373,$A6,'03_Computations'!$V$14:$V$373)</f>
        <v/>
      </c>
      <c r="M6" s="39">
        <f>SUMIF('03_Computations'!$C$14:$C$373,$A6,'03_Computations'!$U$14:$U$373)+L6</f>
        <v/>
      </c>
      <c r="N6" s="39">
        <f>SUMIF('03_Computations'!$C$14:$C$373,$A6,'03_Computations'!$AA$14:$AA$373)</f>
        <v/>
      </c>
      <c r="O6" s="39">
        <f>SUMIF('03_Computations'!$C$14:$C$373,$A6,'03_Computations'!$AD$14:$AD$373)</f>
        <v/>
      </c>
      <c r="P6" s="39">
        <f>SUMIF('03_Computations'!$C$14:$C$373,$A6,'03_Computations'!$AC$14:$AC$373)</f>
        <v/>
      </c>
      <c r="Q6" s="39">
        <f>SUMIF('03_Computations'!$C$14:$C$373,$A6,'03_Computations'!$AB$14:$AB$373)+P6</f>
        <v/>
      </c>
      <c r="R6" s="39">
        <f>SUMIF('03_Computations'!$C$14:$C$373,$A6,'03_Computations'!$AH$14:$AH$373)</f>
        <v/>
      </c>
      <c r="S6" s="39">
        <f>SUMIF('03_Computations'!$C$14:$C$373,$A6,'03_Computations'!$AK$14:$AK$373)</f>
        <v/>
      </c>
      <c r="T6" s="39">
        <f>SUMIF('03_Computations'!$C$14:$C$373,$A6,'03_Computations'!$AJ$14:$AJ$373)</f>
        <v/>
      </c>
      <c r="U6" s="39">
        <f>SUMIF('03_Computations'!$C$14:$C$373,$A6,'03_Computations'!$AI$14:$AI$373)+T6</f>
        <v/>
      </c>
      <c r="V6" s="39">
        <f>SUMIF('03_Computations'!$C$14:$C$373,$A6,'03_Computations'!$AO$14:$AO$373)</f>
        <v/>
      </c>
      <c r="W6" s="39">
        <f>SUMIF('03_Computations'!$C$14:$C$373,$A6,'03_Computations'!$AR$14:$AR$373)</f>
        <v/>
      </c>
      <c r="X6" s="39">
        <f>SUMIF('03_Computations'!$C$14:$C$373,$A6,'03_Computations'!$AQ$14:$AQ$373)</f>
        <v/>
      </c>
      <c r="Y6" s="39">
        <f>SUMIF('03_Computations'!$C$14:$C$373,$A6,'03_Computations'!$AP$14:$AP$373)+X6</f>
        <v/>
      </c>
      <c r="AA6" s="61">
        <f>A6</f>
        <v/>
      </c>
      <c r="AB6" s="59">
        <f>B6</f>
        <v/>
      </c>
      <c r="AC6" s="59">
        <f>F6</f>
        <v/>
      </c>
      <c r="AD6" s="59">
        <f>J6</f>
        <v/>
      </c>
      <c r="AE6" s="59">
        <f>N6</f>
        <v/>
      </c>
      <c r="AF6" s="59">
        <f>R6</f>
        <v/>
      </c>
      <c r="AG6" s="59">
        <f>V6</f>
        <v/>
      </c>
    </row>
    <row r="7">
      <c r="A7" s="33">
        <f>A6+1</f>
        <v/>
      </c>
      <c r="B7" s="39">
        <f>SUMIF('03_Computations'!$C$14:$C$373,$A7,'03_Computations'!$F$14:$F$373)</f>
        <v/>
      </c>
      <c r="C7" s="39">
        <f>SUMIF('03_Computations'!$C$14:$C$373,$A7,'03_Computations'!$I$14:$I$373)</f>
        <v/>
      </c>
      <c r="D7" s="39">
        <f>SUMIF('03_Computations'!$C$14:$C$373,$A7,'03_Computations'!$H$14:$H$373)</f>
        <v/>
      </c>
      <c r="E7" s="39">
        <f>SUMIF('03_Computations'!$C$14:$C$373,$A7,'03_Computations'!$G$14:$G$373)+D7</f>
        <v/>
      </c>
      <c r="F7" s="39">
        <f>SUMIF('03_Computations'!$C$14:$C$373,$A7,'03_Computations'!$M$14:$M$373)</f>
        <v/>
      </c>
      <c r="G7" s="39">
        <f>SUMIF('03_Computations'!$C$14:$C$373,$A7,'03_Computations'!$P$14:$P$373)</f>
        <v/>
      </c>
      <c r="H7" s="39">
        <f>SUMIF('03_Computations'!$C$14:$C$373,$A7,'03_Computations'!$O$14:$O$373)</f>
        <v/>
      </c>
      <c r="I7" s="39">
        <f>SUMIF('03_Computations'!$C$14:$C$373,$A7,'03_Computations'!$N$14:$N$373)+H7</f>
        <v/>
      </c>
      <c r="J7" s="39">
        <f>SUMIF('03_Computations'!$C$14:$C$373,$A7,'03_Computations'!$T$14:$T$373)</f>
        <v/>
      </c>
      <c r="K7" s="39">
        <f>SUMIF('03_Computations'!$C$14:$C$373,$A7,'03_Computations'!$W$14:$W$373)</f>
        <v/>
      </c>
      <c r="L7" s="39">
        <f>SUMIF('03_Computations'!$C$14:$C$373,$A7,'03_Computations'!$V$14:$V$373)</f>
        <v/>
      </c>
      <c r="M7" s="39">
        <f>SUMIF('03_Computations'!$C$14:$C$373,$A7,'03_Computations'!$U$14:$U$373)+L7</f>
        <v/>
      </c>
      <c r="N7" s="39">
        <f>SUMIF('03_Computations'!$C$14:$C$373,$A7,'03_Computations'!$AA$14:$AA$373)</f>
        <v/>
      </c>
      <c r="O7" s="39">
        <f>SUMIF('03_Computations'!$C$14:$C$373,$A7,'03_Computations'!$AD$14:$AD$373)</f>
        <v/>
      </c>
      <c r="P7" s="39">
        <f>SUMIF('03_Computations'!$C$14:$C$373,$A7,'03_Computations'!$AC$14:$AC$373)</f>
        <v/>
      </c>
      <c r="Q7" s="39">
        <f>SUMIF('03_Computations'!$C$14:$C$373,$A7,'03_Computations'!$AB$14:$AB$373)+P7</f>
        <v/>
      </c>
      <c r="R7" s="39">
        <f>SUMIF('03_Computations'!$C$14:$C$373,$A7,'03_Computations'!$AH$14:$AH$373)</f>
        <v/>
      </c>
      <c r="S7" s="39">
        <f>SUMIF('03_Computations'!$C$14:$C$373,$A7,'03_Computations'!$AK$14:$AK$373)</f>
        <v/>
      </c>
      <c r="T7" s="39">
        <f>SUMIF('03_Computations'!$C$14:$C$373,$A7,'03_Computations'!$AJ$14:$AJ$373)</f>
        <v/>
      </c>
      <c r="U7" s="39">
        <f>SUMIF('03_Computations'!$C$14:$C$373,$A7,'03_Computations'!$AI$14:$AI$373)+T7</f>
        <v/>
      </c>
      <c r="V7" s="39">
        <f>SUMIF('03_Computations'!$C$14:$C$373,$A7,'03_Computations'!$AO$14:$AO$373)</f>
        <v/>
      </c>
      <c r="W7" s="39">
        <f>SUMIF('03_Computations'!$C$14:$C$373,$A7,'03_Computations'!$AR$14:$AR$373)</f>
        <v/>
      </c>
      <c r="X7" s="39">
        <f>SUMIF('03_Computations'!$C$14:$C$373,$A7,'03_Computations'!$AQ$14:$AQ$373)</f>
        <v/>
      </c>
      <c r="Y7" s="39">
        <f>SUMIF('03_Computations'!$C$14:$C$373,$A7,'03_Computations'!$AP$14:$AP$373)+X7</f>
        <v/>
      </c>
      <c r="AA7" s="61">
        <f>A7</f>
        <v/>
      </c>
      <c r="AB7" s="59">
        <f>B7</f>
        <v/>
      </c>
      <c r="AC7" s="59">
        <f>F7</f>
        <v/>
      </c>
      <c r="AD7" s="59">
        <f>J7</f>
        <v/>
      </c>
      <c r="AE7" s="59">
        <f>N7</f>
        <v/>
      </c>
      <c r="AF7" s="59">
        <f>R7</f>
        <v/>
      </c>
      <c r="AG7" s="59">
        <f>V7</f>
        <v/>
      </c>
    </row>
    <row r="8">
      <c r="A8" s="33">
        <f>A7+1</f>
        <v/>
      </c>
      <c r="B8" s="39">
        <f>SUMIF('03_Computations'!$C$14:$C$373,$A8,'03_Computations'!$F$14:$F$373)</f>
        <v/>
      </c>
      <c r="C8" s="39">
        <f>SUMIF('03_Computations'!$C$14:$C$373,$A8,'03_Computations'!$I$14:$I$373)</f>
        <v/>
      </c>
      <c r="D8" s="39">
        <f>SUMIF('03_Computations'!$C$14:$C$373,$A8,'03_Computations'!$H$14:$H$373)</f>
        <v/>
      </c>
      <c r="E8" s="39">
        <f>SUMIF('03_Computations'!$C$14:$C$373,$A8,'03_Computations'!$G$14:$G$373)+D8</f>
        <v/>
      </c>
      <c r="F8" s="39">
        <f>SUMIF('03_Computations'!$C$14:$C$373,$A8,'03_Computations'!$M$14:$M$373)</f>
        <v/>
      </c>
      <c r="G8" s="39">
        <f>SUMIF('03_Computations'!$C$14:$C$373,$A8,'03_Computations'!$P$14:$P$373)</f>
        <v/>
      </c>
      <c r="H8" s="39">
        <f>SUMIF('03_Computations'!$C$14:$C$373,$A8,'03_Computations'!$O$14:$O$373)</f>
        <v/>
      </c>
      <c r="I8" s="39">
        <f>SUMIF('03_Computations'!$C$14:$C$373,$A8,'03_Computations'!$N$14:$N$373)+H8</f>
        <v/>
      </c>
      <c r="J8" s="39">
        <f>SUMIF('03_Computations'!$C$14:$C$373,$A8,'03_Computations'!$T$14:$T$373)</f>
        <v/>
      </c>
      <c r="K8" s="39">
        <f>SUMIF('03_Computations'!$C$14:$C$373,$A8,'03_Computations'!$W$14:$W$373)</f>
        <v/>
      </c>
      <c r="L8" s="39">
        <f>SUMIF('03_Computations'!$C$14:$C$373,$A8,'03_Computations'!$V$14:$V$373)</f>
        <v/>
      </c>
      <c r="M8" s="39">
        <f>SUMIF('03_Computations'!$C$14:$C$373,$A8,'03_Computations'!$U$14:$U$373)+L8</f>
        <v/>
      </c>
      <c r="N8" s="39">
        <f>SUMIF('03_Computations'!$C$14:$C$373,$A8,'03_Computations'!$AA$14:$AA$373)</f>
        <v/>
      </c>
      <c r="O8" s="39">
        <f>SUMIF('03_Computations'!$C$14:$C$373,$A8,'03_Computations'!$AD$14:$AD$373)</f>
        <v/>
      </c>
      <c r="P8" s="39">
        <f>SUMIF('03_Computations'!$C$14:$C$373,$A8,'03_Computations'!$AC$14:$AC$373)</f>
        <v/>
      </c>
      <c r="Q8" s="39">
        <f>SUMIF('03_Computations'!$C$14:$C$373,$A8,'03_Computations'!$AB$14:$AB$373)+P8</f>
        <v/>
      </c>
      <c r="R8" s="39">
        <f>SUMIF('03_Computations'!$C$14:$C$373,$A8,'03_Computations'!$AH$14:$AH$373)</f>
        <v/>
      </c>
      <c r="S8" s="39">
        <f>SUMIF('03_Computations'!$C$14:$C$373,$A8,'03_Computations'!$AK$14:$AK$373)</f>
        <v/>
      </c>
      <c r="T8" s="39">
        <f>SUMIF('03_Computations'!$C$14:$C$373,$A8,'03_Computations'!$AJ$14:$AJ$373)</f>
        <v/>
      </c>
      <c r="U8" s="39">
        <f>SUMIF('03_Computations'!$C$14:$C$373,$A8,'03_Computations'!$AI$14:$AI$373)+T8</f>
        <v/>
      </c>
      <c r="V8" s="39">
        <f>SUMIF('03_Computations'!$C$14:$C$373,$A8,'03_Computations'!$AO$14:$AO$373)</f>
        <v/>
      </c>
      <c r="W8" s="39">
        <f>SUMIF('03_Computations'!$C$14:$C$373,$A8,'03_Computations'!$AR$14:$AR$373)</f>
        <v/>
      </c>
      <c r="X8" s="39">
        <f>SUMIF('03_Computations'!$C$14:$C$373,$A8,'03_Computations'!$AQ$14:$AQ$373)</f>
        <v/>
      </c>
      <c r="Y8" s="39">
        <f>SUMIF('03_Computations'!$C$14:$C$373,$A8,'03_Computations'!$AP$14:$AP$373)+X8</f>
        <v/>
      </c>
      <c r="AA8" s="61">
        <f>A8</f>
        <v/>
      </c>
      <c r="AB8" s="59">
        <f>B8</f>
        <v/>
      </c>
      <c r="AC8" s="59">
        <f>F8</f>
        <v/>
      </c>
      <c r="AD8" s="59">
        <f>J8</f>
        <v/>
      </c>
      <c r="AE8" s="59">
        <f>N8</f>
        <v/>
      </c>
      <c r="AF8" s="59">
        <f>R8</f>
        <v/>
      </c>
      <c r="AG8" s="59">
        <f>V8</f>
        <v/>
      </c>
    </row>
    <row r="9">
      <c r="A9" s="33">
        <f>A8+1</f>
        <v/>
      </c>
      <c r="B9" s="39">
        <f>SUMIF('03_Computations'!$C$14:$C$373,$A9,'03_Computations'!$F$14:$F$373)</f>
        <v/>
      </c>
      <c r="C9" s="39">
        <f>SUMIF('03_Computations'!$C$14:$C$373,$A9,'03_Computations'!$I$14:$I$373)</f>
        <v/>
      </c>
      <c r="D9" s="39">
        <f>SUMIF('03_Computations'!$C$14:$C$373,$A9,'03_Computations'!$H$14:$H$373)</f>
        <v/>
      </c>
      <c r="E9" s="39">
        <f>SUMIF('03_Computations'!$C$14:$C$373,$A9,'03_Computations'!$G$14:$G$373)+D9</f>
        <v/>
      </c>
      <c r="F9" s="39">
        <f>SUMIF('03_Computations'!$C$14:$C$373,$A9,'03_Computations'!$M$14:$M$373)</f>
        <v/>
      </c>
      <c r="G9" s="39">
        <f>SUMIF('03_Computations'!$C$14:$C$373,$A9,'03_Computations'!$P$14:$P$373)</f>
        <v/>
      </c>
      <c r="H9" s="39">
        <f>SUMIF('03_Computations'!$C$14:$C$373,$A9,'03_Computations'!$O$14:$O$373)</f>
        <v/>
      </c>
      <c r="I9" s="39">
        <f>SUMIF('03_Computations'!$C$14:$C$373,$A9,'03_Computations'!$N$14:$N$373)+H9</f>
        <v/>
      </c>
      <c r="J9" s="39">
        <f>SUMIF('03_Computations'!$C$14:$C$373,$A9,'03_Computations'!$T$14:$T$373)</f>
        <v/>
      </c>
      <c r="K9" s="39">
        <f>SUMIF('03_Computations'!$C$14:$C$373,$A9,'03_Computations'!$W$14:$W$373)</f>
        <v/>
      </c>
      <c r="L9" s="39">
        <f>SUMIF('03_Computations'!$C$14:$C$373,$A9,'03_Computations'!$V$14:$V$373)</f>
        <v/>
      </c>
      <c r="M9" s="39">
        <f>SUMIF('03_Computations'!$C$14:$C$373,$A9,'03_Computations'!$U$14:$U$373)+L9</f>
        <v/>
      </c>
      <c r="N9" s="39">
        <f>SUMIF('03_Computations'!$C$14:$C$373,$A9,'03_Computations'!$AA$14:$AA$373)</f>
        <v/>
      </c>
      <c r="O9" s="39">
        <f>SUMIF('03_Computations'!$C$14:$C$373,$A9,'03_Computations'!$AD$14:$AD$373)</f>
        <v/>
      </c>
      <c r="P9" s="39">
        <f>SUMIF('03_Computations'!$C$14:$C$373,$A9,'03_Computations'!$AC$14:$AC$373)</f>
        <v/>
      </c>
      <c r="Q9" s="39">
        <f>SUMIF('03_Computations'!$C$14:$C$373,$A9,'03_Computations'!$AB$14:$AB$373)+P9</f>
        <v/>
      </c>
      <c r="R9" s="39">
        <f>SUMIF('03_Computations'!$C$14:$C$373,$A9,'03_Computations'!$AH$14:$AH$373)</f>
        <v/>
      </c>
      <c r="S9" s="39">
        <f>SUMIF('03_Computations'!$C$14:$C$373,$A9,'03_Computations'!$AK$14:$AK$373)</f>
        <v/>
      </c>
      <c r="T9" s="39">
        <f>SUMIF('03_Computations'!$C$14:$C$373,$A9,'03_Computations'!$AJ$14:$AJ$373)</f>
        <v/>
      </c>
      <c r="U9" s="39">
        <f>SUMIF('03_Computations'!$C$14:$C$373,$A9,'03_Computations'!$AI$14:$AI$373)+T9</f>
        <v/>
      </c>
      <c r="V9" s="39">
        <f>SUMIF('03_Computations'!$C$14:$C$373,$A9,'03_Computations'!$AO$14:$AO$373)</f>
        <v/>
      </c>
      <c r="W9" s="39">
        <f>SUMIF('03_Computations'!$C$14:$C$373,$A9,'03_Computations'!$AR$14:$AR$373)</f>
        <v/>
      </c>
      <c r="X9" s="39">
        <f>SUMIF('03_Computations'!$C$14:$C$373,$A9,'03_Computations'!$AQ$14:$AQ$373)</f>
        <v/>
      </c>
      <c r="Y9" s="39">
        <f>SUMIF('03_Computations'!$C$14:$C$373,$A9,'03_Computations'!$AP$14:$AP$373)+X9</f>
        <v/>
      </c>
      <c r="AA9" s="61">
        <f>A9</f>
        <v/>
      </c>
      <c r="AB9" s="59">
        <f>B9</f>
        <v/>
      </c>
      <c r="AC9" s="59">
        <f>F9</f>
        <v/>
      </c>
      <c r="AD9" s="59">
        <f>J9</f>
        <v/>
      </c>
      <c r="AE9" s="59">
        <f>N9</f>
        <v/>
      </c>
      <c r="AF9" s="59">
        <f>R9</f>
        <v/>
      </c>
      <c r="AG9" s="59">
        <f>V9</f>
        <v/>
      </c>
    </row>
    <row r="10">
      <c r="A10" s="33">
        <f>A9+1</f>
        <v/>
      </c>
      <c r="B10" s="39">
        <f>SUMIF('03_Computations'!$C$14:$C$373,$A10,'03_Computations'!$F$14:$F$373)</f>
        <v/>
      </c>
      <c r="C10" s="39">
        <f>SUMIF('03_Computations'!$C$14:$C$373,$A10,'03_Computations'!$I$14:$I$373)</f>
        <v/>
      </c>
      <c r="D10" s="39">
        <f>SUMIF('03_Computations'!$C$14:$C$373,$A10,'03_Computations'!$H$14:$H$373)</f>
        <v/>
      </c>
      <c r="E10" s="39">
        <f>SUMIF('03_Computations'!$C$14:$C$373,$A10,'03_Computations'!$G$14:$G$373)+D10</f>
        <v/>
      </c>
      <c r="F10" s="39">
        <f>SUMIF('03_Computations'!$C$14:$C$373,$A10,'03_Computations'!$M$14:$M$373)</f>
        <v/>
      </c>
      <c r="G10" s="39">
        <f>SUMIF('03_Computations'!$C$14:$C$373,$A10,'03_Computations'!$P$14:$P$373)</f>
        <v/>
      </c>
      <c r="H10" s="39">
        <f>SUMIF('03_Computations'!$C$14:$C$373,$A10,'03_Computations'!$O$14:$O$373)</f>
        <v/>
      </c>
      <c r="I10" s="39">
        <f>SUMIF('03_Computations'!$C$14:$C$373,$A10,'03_Computations'!$N$14:$N$373)+H10</f>
        <v/>
      </c>
      <c r="J10" s="39">
        <f>SUMIF('03_Computations'!$C$14:$C$373,$A10,'03_Computations'!$T$14:$T$373)</f>
        <v/>
      </c>
      <c r="K10" s="39">
        <f>SUMIF('03_Computations'!$C$14:$C$373,$A10,'03_Computations'!$W$14:$W$373)</f>
        <v/>
      </c>
      <c r="L10" s="39">
        <f>SUMIF('03_Computations'!$C$14:$C$373,$A10,'03_Computations'!$V$14:$V$373)</f>
        <v/>
      </c>
      <c r="M10" s="39">
        <f>SUMIF('03_Computations'!$C$14:$C$373,$A10,'03_Computations'!$U$14:$U$373)+L10</f>
        <v/>
      </c>
      <c r="N10" s="39">
        <f>SUMIF('03_Computations'!$C$14:$C$373,$A10,'03_Computations'!$AA$14:$AA$373)</f>
        <v/>
      </c>
      <c r="O10" s="39">
        <f>SUMIF('03_Computations'!$C$14:$C$373,$A10,'03_Computations'!$AD$14:$AD$373)</f>
        <v/>
      </c>
      <c r="P10" s="39">
        <f>SUMIF('03_Computations'!$C$14:$C$373,$A10,'03_Computations'!$AC$14:$AC$373)</f>
        <v/>
      </c>
      <c r="Q10" s="39">
        <f>SUMIF('03_Computations'!$C$14:$C$373,$A10,'03_Computations'!$AB$14:$AB$373)+P10</f>
        <v/>
      </c>
      <c r="R10" s="39">
        <f>SUMIF('03_Computations'!$C$14:$C$373,$A10,'03_Computations'!$AH$14:$AH$373)</f>
        <v/>
      </c>
      <c r="S10" s="39">
        <f>SUMIF('03_Computations'!$C$14:$C$373,$A10,'03_Computations'!$AK$14:$AK$373)</f>
        <v/>
      </c>
      <c r="T10" s="39">
        <f>SUMIF('03_Computations'!$C$14:$C$373,$A10,'03_Computations'!$AJ$14:$AJ$373)</f>
        <v/>
      </c>
      <c r="U10" s="39">
        <f>SUMIF('03_Computations'!$C$14:$C$373,$A10,'03_Computations'!$AI$14:$AI$373)+T10</f>
        <v/>
      </c>
      <c r="V10" s="39">
        <f>SUMIF('03_Computations'!$C$14:$C$373,$A10,'03_Computations'!$AO$14:$AO$373)</f>
        <v/>
      </c>
      <c r="W10" s="39">
        <f>SUMIF('03_Computations'!$C$14:$C$373,$A10,'03_Computations'!$AR$14:$AR$373)</f>
        <v/>
      </c>
      <c r="X10" s="39">
        <f>SUMIF('03_Computations'!$C$14:$C$373,$A10,'03_Computations'!$AQ$14:$AQ$373)</f>
        <v/>
      </c>
      <c r="Y10" s="39">
        <f>SUMIF('03_Computations'!$C$14:$C$373,$A10,'03_Computations'!$AP$14:$AP$373)+X10</f>
        <v/>
      </c>
      <c r="AA10" s="61">
        <f>A10</f>
        <v/>
      </c>
      <c r="AB10" s="59">
        <f>B10</f>
        <v/>
      </c>
      <c r="AC10" s="59">
        <f>F10</f>
        <v/>
      </c>
      <c r="AD10" s="59">
        <f>J10</f>
        <v/>
      </c>
      <c r="AE10" s="59">
        <f>N10</f>
        <v/>
      </c>
      <c r="AF10" s="59">
        <f>R10</f>
        <v/>
      </c>
      <c r="AG10" s="59">
        <f>V10</f>
        <v/>
      </c>
    </row>
    <row r="11">
      <c r="A11" s="33">
        <f>A10+1</f>
        <v/>
      </c>
      <c r="B11" s="39">
        <f>SUMIF('03_Computations'!$C$14:$C$373,$A11,'03_Computations'!$F$14:$F$373)</f>
        <v/>
      </c>
      <c r="C11" s="39">
        <f>SUMIF('03_Computations'!$C$14:$C$373,$A11,'03_Computations'!$I$14:$I$373)</f>
        <v/>
      </c>
      <c r="D11" s="39">
        <f>SUMIF('03_Computations'!$C$14:$C$373,$A11,'03_Computations'!$H$14:$H$373)</f>
        <v/>
      </c>
      <c r="E11" s="39">
        <f>SUMIF('03_Computations'!$C$14:$C$373,$A11,'03_Computations'!$G$14:$G$373)+D11</f>
        <v/>
      </c>
      <c r="F11" s="39">
        <f>SUMIF('03_Computations'!$C$14:$C$373,$A11,'03_Computations'!$M$14:$M$373)</f>
        <v/>
      </c>
      <c r="G11" s="39">
        <f>SUMIF('03_Computations'!$C$14:$C$373,$A11,'03_Computations'!$P$14:$P$373)</f>
        <v/>
      </c>
      <c r="H11" s="39">
        <f>SUMIF('03_Computations'!$C$14:$C$373,$A11,'03_Computations'!$O$14:$O$373)</f>
        <v/>
      </c>
      <c r="I11" s="39">
        <f>SUMIF('03_Computations'!$C$14:$C$373,$A11,'03_Computations'!$N$14:$N$373)+H11</f>
        <v/>
      </c>
      <c r="J11" s="39">
        <f>SUMIF('03_Computations'!$C$14:$C$373,$A11,'03_Computations'!$T$14:$T$373)</f>
        <v/>
      </c>
      <c r="K11" s="39">
        <f>SUMIF('03_Computations'!$C$14:$C$373,$A11,'03_Computations'!$W$14:$W$373)</f>
        <v/>
      </c>
      <c r="L11" s="39">
        <f>SUMIF('03_Computations'!$C$14:$C$373,$A11,'03_Computations'!$V$14:$V$373)</f>
        <v/>
      </c>
      <c r="M11" s="39">
        <f>SUMIF('03_Computations'!$C$14:$C$373,$A11,'03_Computations'!$U$14:$U$373)+L11</f>
        <v/>
      </c>
      <c r="N11" s="39">
        <f>SUMIF('03_Computations'!$C$14:$C$373,$A11,'03_Computations'!$AA$14:$AA$373)</f>
        <v/>
      </c>
      <c r="O11" s="39">
        <f>SUMIF('03_Computations'!$C$14:$C$373,$A11,'03_Computations'!$AD$14:$AD$373)</f>
        <v/>
      </c>
      <c r="P11" s="39">
        <f>SUMIF('03_Computations'!$C$14:$C$373,$A11,'03_Computations'!$AC$14:$AC$373)</f>
        <v/>
      </c>
      <c r="Q11" s="39">
        <f>SUMIF('03_Computations'!$C$14:$C$373,$A11,'03_Computations'!$AB$14:$AB$373)+P11</f>
        <v/>
      </c>
      <c r="R11" s="39">
        <f>SUMIF('03_Computations'!$C$14:$C$373,$A11,'03_Computations'!$AH$14:$AH$373)</f>
        <v/>
      </c>
      <c r="S11" s="39">
        <f>SUMIF('03_Computations'!$C$14:$C$373,$A11,'03_Computations'!$AK$14:$AK$373)</f>
        <v/>
      </c>
      <c r="T11" s="39">
        <f>SUMIF('03_Computations'!$C$14:$C$373,$A11,'03_Computations'!$AJ$14:$AJ$373)</f>
        <v/>
      </c>
      <c r="U11" s="39">
        <f>SUMIF('03_Computations'!$C$14:$C$373,$A11,'03_Computations'!$AI$14:$AI$373)+T11</f>
        <v/>
      </c>
      <c r="V11" s="39">
        <f>SUMIF('03_Computations'!$C$14:$C$373,$A11,'03_Computations'!$AO$14:$AO$373)</f>
        <v/>
      </c>
      <c r="W11" s="39">
        <f>SUMIF('03_Computations'!$C$14:$C$373,$A11,'03_Computations'!$AR$14:$AR$373)</f>
        <v/>
      </c>
      <c r="X11" s="39">
        <f>SUMIF('03_Computations'!$C$14:$C$373,$A11,'03_Computations'!$AQ$14:$AQ$373)</f>
        <v/>
      </c>
      <c r="Y11" s="39">
        <f>SUMIF('03_Computations'!$C$14:$C$373,$A11,'03_Computations'!$AP$14:$AP$373)+X11</f>
        <v/>
      </c>
      <c r="AA11" s="61">
        <f>A11</f>
        <v/>
      </c>
      <c r="AB11" s="59">
        <f>B11</f>
        <v/>
      </c>
      <c r="AC11" s="59">
        <f>F11</f>
        <v/>
      </c>
      <c r="AD11" s="59">
        <f>J11</f>
        <v/>
      </c>
      <c r="AE11" s="59">
        <f>N11</f>
        <v/>
      </c>
      <c r="AF11" s="59">
        <f>R11</f>
        <v/>
      </c>
      <c r="AG11" s="59">
        <f>V11</f>
        <v/>
      </c>
    </row>
    <row r="12">
      <c r="A12" s="33">
        <f>A11+1</f>
        <v/>
      </c>
      <c r="B12" s="39">
        <f>SUMIF('03_Computations'!$C$14:$C$373,$A12,'03_Computations'!$F$14:$F$373)</f>
        <v/>
      </c>
      <c r="C12" s="39">
        <f>SUMIF('03_Computations'!$C$14:$C$373,$A12,'03_Computations'!$I$14:$I$373)</f>
        <v/>
      </c>
      <c r="D12" s="39">
        <f>SUMIF('03_Computations'!$C$14:$C$373,$A12,'03_Computations'!$H$14:$H$373)</f>
        <v/>
      </c>
      <c r="E12" s="39">
        <f>SUMIF('03_Computations'!$C$14:$C$373,$A12,'03_Computations'!$G$14:$G$373)+D12</f>
        <v/>
      </c>
      <c r="F12" s="39">
        <f>SUMIF('03_Computations'!$C$14:$C$373,$A12,'03_Computations'!$M$14:$M$373)</f>
        <v/>
      </c>
      <c r="G12" s="39">
        <f>SUMIF('03_Computations'!$C$14:$C$373,$A12,'03_Computations'!$P$14:$P$373)</f>
        <v/>
      </c>
      <c r="H12" s="39">
        <f>SUMIF('03_Computations'!$C$14:$C$373,$A12,'03_Computations'!$O$14:$O$373)</f>
        <v/>
      </c>
      <c r="I12" s="39">
        <f>SUMIF('03_Computations'!$C$14:$C$373,$A12,'03_Computations'!$N$14:$N$373)+H12</f>
        <v/>
      </c>
      <c r="J12" s="39">
        <f>SUMIF('03_Computations'!$C$14:$C$373,$A12,'03_Computations'!$T$14:$T$373)</f>
        <v/>
      </c>
      <c r="K12" s="39">
        <f>SUMIF('03_Computations'!$C$14:$C$373,$A12,'03_Computations'!$W$14:$W$373)</f>
        <v/>
      </c>
      <c r="L12" s="39">
        <f>SUMIF('03_Computations'!$C$14:$C$373,$A12,'03_Computations'!$V$14:$V$373)</f>
        <v/>
      </c>
      <c r="M12" s="39">
        <f>SUMIF('03_Computations'!$C$14:$C$373,$A12,'03_Computations'!$U$14:$U$373)+L12</f>
        <v/>
      </c>
      <c r="N12" s="39">
        <f>SUMIF('03_Computations'!$C$14:$C$373,$A12,'03_Computations'!$AA$14:$AA$373)</f>
        <v/>
      </c>
      <c r="O12" s="39">
        <f>SUMIF('03_Computations'!$C$14:$C$373,$A12,'03_Computations'!$AD$14:$AD$373)</f>
        <v/>
      </c>
      <c r="P12" s="39">
        <f>SUMIF('03_Computations'!$C$14:$C$373,$A12,'03_Computations'!$AC$14:$AC$373)</f>
        <v/>
      </c>
      <c r="Q12" s="39">
        <f>SUMIF('03_Computations'!$C$14:$C$373,$A12,'03_Computations'!$AB$14:$AB$373)+P12</f>
        <v/>
      </c>
      <c r="R12" s="39">
        <f>SUMIF('03_Computations'!$C$14:$C$373,$A12,'03_Computations'!$AH$14:$AH$373)</f>
        <v/>
      </c>
      <c r="S12" s="39">
        <f>SUMIF('03_Computations'!$C$14:$C$373,$A12,'03_Computations'!$AK$14:$AK$373)</f>
        <v/>
      </c>
      <c r="T12" s="39">
        <f>SUMIF('03_Computations'!$C$14:$C$373,$A12,'03_Computations'!$AJ$14:$AJ$373)</f>
        <v/>
      </c>
      <c r="U12" s="39">
        <f>SUMIF('03_Computations'!$C$14:$C$373,$A12,'03_Computations'!$AI$14:$AI$373)+T12</f>
        <v/>
      </c>
      <c r="V12" s="39">
        <f>SUMIF('03_Computations'!$C$14:$C$373,$A12,'03_Computations'!$AO$14:$AO$373)</f>
        <v/>
      </c>
      <c r="W12" s="39">
        <f>SUMIF('03_Computations'!$C$14:$C$373,$A12,'03_Computations'!$AR$14:$AR$373)</f>
        <v/>
      </c>
      <c r="X12" s="39">
        <f>SUMIF('03_Computations'!$C$14:$C$373,$A12,'03_Computations'!$AQ$14:$AQ$373)</f>
        <v/>
      </c>
      <c r="Y12" s="39">
        <f>SUMIF('03_Computations'!$C$14:$C$373,$A12,'03_Computations'!$AP$14:$AP$373)+X12</f>
        <v/>
      </c>
      <c r="AA12" s="61">
        <f>A12</f>
        <v/>
      </c>
      <c r="AB12" s="59">
        <f>B12</f>
        <v/>
      </c>
      <c r="AC12" s="59">
        <f>F12</f>
        <v/>
      </c>
      <c r="AD12" s="59">
        <f>J12</f>
        <v/>
      </c>
      <c r="AE12" s="59">
        <f>N12</f>
        <v/>
      </c>
      <c r="AF12" s="59">
        <f>R12</f>
        <v/>
      </c>
      <c r="AG12" s="59">
        <f>V12</f>
        <v/>
      </c>
    </row>
    <row r="13">
      <c r="A13" s="33">
        <f>A12+1</f>
        <v/>
      </c>
      <c r="B13" s="39">
        <f>SUMIF('03_Computations'!$C$14:$C$373,$A13,'03_Computations'!$F$14:$F$373)</f>
        <v/>
      </c>
      <c r="C13" s="39">
        <f>SUMIF('03_Computations'!$C$14:$C$373,$A13,'03_Computations'!$I$14:$I$373)</f>
        <v/>
      </c>
      <c r="D13" s="39">
        <f>SUMIF('03_Computations'!$C$14:$C$373,$A13,'03_Computations'!$H$14:$H$373)</f>
        <v/>
      </c>
      <c r="E13" s="39">
        <f>SUMIF('03_Computations'!$C$14:$C$373,$A13,'03_Computations'!$G$14:$G$373)+D13</f>
        <v/>
      </c>
      <c r="F13" s="39">
        <f>SUMIF('03_Computations'!$C$14:$C$373,$A13,'03_Computations'!$M$14:$M$373)</f>
        <v/>
      </c>
      <c r="G13" s="39">
        <f>SUMIF('03_Computations'!$C$14:$C$373,$A13,'03_Computations'!$P$14:$P$373)</f>
        <v/>
      </c>
      <c r="H13" s="39">
        <f>SUMIF('03_Computations'!$C$14:$C$373,$A13,'03_Computations'!$O$14:$O$373)</f>
        <v/>
      </c>
      <c r="I13" s="39">
        <f>SUMIF('03_Computations'!$C$14:$C$373,$A13,'03_Computations'!$N$14:$N$373)+H13</f>
        <v/>
      </c>
      <c r="J13" s="39">
        <f>SUMIF('03_Computations'!$C$14:$C$373,$A13,'03_Computations'!$T$14:$T$373)</f>
        <v/>
      </c>
      <c r="K13" s="39">
        <f>SUMIF('03_Computations'!$C$14:$C$373,$A13,'03_Computations'!$W$14:$W$373)</f>
        <v/>
      </c>
      <c r="L13" s="39">
        <f>SUMIF('03_Computations'!$C$14:$C$373,$A13,'03_Computations'!$V$14:$V$373)</f>
        <v/>
      </c>
      <c r="M13" s="39">
        <f>SUMIF('03_Computations'!$C$14:$C$373,$A13,'03_Computations'!$U$14:$U$373)+L13</f>
        <v/>
      </c>
      <c r="N13" s="39">
        <f>SUMIF('03_Computations'!$C$14:$C$373,$A13,'03_Computations'!$AA$14:$AA$373)</f>
        <v/>
      </c>
      <c r="O13" s="39">
        <f>SUMIF('03_Computations'!$C$14:$C$373,$A13,'03_Computations'!$AD$14:$AD$373)</f>
        <v/>
      </c>
      <c r="P13" s="39">
        <f>SUMIF('03_Computations'!$C$14:$C$373,$A13,'03_Computations'!$AC$14:$AC$373)</f>
        <v/>
      </c>
      <c r="Q13" s="39">
        <f>SUMIF('03_Computations'!$C$14:$C$373,$A13,'03_Computations'!$AB$14:$AB$373)+P13</f>
        <v/>
      </c>
      <c r="R13" s="39">
        <f>SUMIF('03_Computations'!$C$14:$C$373,$A13,'03_Computations'!$AH$14:$AH$373)</f>
        <v/>
      </c>
      <c r="S13" s="39">
        <f>SUMIF('03_Computations'!$C$14:$C$373,$A13,'03_Computations'!$AK$14:$AK$373)</f>
        <v/>
      </c>
      <c r="T13" s="39">
        <f>SUMIF('03_Computations'!$C$14:$C$373,$A13,'03_Computations'!$AJ$14:$AJ$373)</f>
        <v/>
      </c>
      <c r="U13" s="39">
        <f>SUMIF('03_Computations'!$C$14:$C$373,$A13,'03_Computations'!$AI$14:$AI$373)+T13</f>
        <v/>
      </c>
      <c r="V13" s="39">
        <f>SUMIF('03_Computations'!$C$14:$C$373,$A13,'03_Computations'!$AO$14:$AO$373)</f>
        <v/>
      </c>
      <c r="W13" s="39">
        <f>SUMIF('03_Computations'!$C$14:$C$373,$A13,'03_Computations'!$AR$14:$AR$373)</f>
        <v/>
      </c>
      <c r="X13" s="39">
        <f>SUMIF('03_Computations'!$C$14:$C$373,$A13,'03_Computations'!$AQ$14:$AQ$373)</f>
        <v/>
      </c>
      <c r="Y13" s="39">
        <f>SUMIF('03_Computations'!$C$14:$C$373,$A13,'03_Computations'!$AP$14:$AP$373)+X13</f>
        <v/>
      </c>
      <c r="AA13" s="61">
        <f>A13</f>
        <v/>
      </c>
      <c r="AB13" s="59">
        <f>B13</f>
        <v/>
      </c>
      <c r="AC13" s="59">
        <f>F13</f>
        <v/>
      </c>
      <c r="AD13" s="59">
        <f>J13</f>
        <v/>
      </c>
      <c r="AE13" s="59">
        <f>N13</f>
        <v/>
      </c>
      <c r="AF13" s="59">
        <f>R13</f>
        <v/>
      </c>
      <c r="AG13" s="59">
        <f>V13</f>
        <v/>
      </c>
    </row>
    <row r="14">
      <c r="A14" s="33">
        <f>A13+1</f>
        <v/>
      </c>
      <c r="B14" s="39">
        <f>SUMIF('03_Computations'!$C$14:$C$373,$A14,'03_Computations'!$F$14:$F$373)</f>
        <v/>
      </c>
      <c r="C14" s="39">
        <f>SUMIF('03_Computations'!$C$14:$C$373,$A14,'03_Computations'!$I$14:$I$373)</f>
        <v/>
      </c>
      <c r="D14" s="39">
        <f>SUMIF('03_Computations'!$C$14:$C$373,$A14,'03_Computations'!$H$14:$H$373)</f>
        <v/>
      </c>
      <c r="E14" s="39">
        <f>SUMIF('03_Computations'!$C$14:$C$373,$A14,'03_Computations'!$G$14:$G$373)+D14</f>
        <v/>
      </c>
      <c r="F14" s="39">
        <f>SUMIF('03_Computations'!$C$14:$C$373,$A14,'03_Computations'!$M$14:$M$373)</f>
        <v/>
      </c>
      <c r="G14" s="39">
        <f>SUMIF('03_Computations'!$C$14:$C$373,$A14,'03_Computations'!$P$14:$P$373)</f>
        <v/>
      </c>
      <c r="H14" s="39">
        <f>SUMIF('03_Computations'!$C$14:$C$373,$A14,'03_Computations'!$O$14:$O$373)</f>
        <v/>
      </c>
      <c r="I14" s="39">
        <f>SUMIF('03_Computations'!$C$14:$C$373,$A14,'03_Computations'!$N$14:$N$373)+H14</f>
        <v/>
      </c>
      <c r="J14" s="39">
        <f>SUMIF('03_Computations'!$C$14:$C$373,$A14,'03_Computations'!$T$14:$T$373)</f>
        <v/>
      </c>
      <c r="K14" s="39">
        <f>SUMIF('03_Computations'!$C$14:$C$373,$A14,'03_Computations'!$W$14:$W$373)</f>
        <v/>
      </c>
      <c r="L14" s="39">
        <f>SUMIF('03_Computations'!$C$14:$C$373,$A14,'03_Computations'!$V$14:$V$373)</f>
        <v/>
      </c>
      <c r="M14" s="39">
        <f>SUMIF('03_Computations'!$C$14:$C$373,$A14,'03_Computations'!$U$14:$U$373)+L14</f>
        <v/>
      </c>
      <c r="N14" s="39">
        <f>SUMIF('03_Computations'!$C$14:$C$373,$A14,'03_Computations'!$AA$14:$AA$373)</f>
        <v/>
      </c>
      <c r="O14" s="39">
        <f>SUMIF('03_Computations'!$C$14:$C$373,$A14,'03_Computations'!$AD$14:$AD$373)</f>
        <v/>
      </c>
      <c r="P14" s="39">
        <f>SUMIF('03_Computations'!$C$14:$C$373,$A14,'03_Computations'!$AC$14:$AC$373)</f>
        <v/>
      </c>
      <c r="Q14" s="39">
        <f>SUMIF('03_Computations'!$C$14:$C$373,$A14,'03_Computations'!$AB$14:$AB$373)+P14</f>
        <v/>
      </c>
      <c r="R14" s="39">
        <f>SUMIF('03_Computations'!$C$14:$C$373,$A14,'03_Computations'!$AH$14:$AH$373)</f>
        <v/>
      </c>
      <c r="S14" s="39">
        <f>SUMIF('03_Computations'!$C$14:$C$373,$A14,'03_Computations'!$AK$14:$AK$373)</f>
        <v/>
      </c>
      <c r="T14" s="39">
        <f>SUMIF('03_Computations'!$C$14:$C$373,$A14,'03_Computations'!$AJ$14:$AJ$373)</f>
        <v/>
      </c>
      <c r="U14" s="39">
        <f>SUMIF('03_Computations'!$C$14:$C$373,$A14,'03_Computations'!$AI$14:$AI$373)+T14</f>
        <v/>
      </c>
      <c r="V14" s="39">
        <f>SUMIF('03_Computations'!$C$14:$C$373,$A14,'03_Computations'!$AO$14:$AO$373)</f>
        <v/>
      </c>
      <c r="W14" s="39">
        <f>SUMIF('03_Computations'!$C$14:$C$373,$A14,'03_Computations'!$AR$14:$AR$373)</f>
        <v/>
      </c>
      <c r="X14" s="39">
        <f>SUMIF('03_Computations'!$C$14:$C$373,$A14,'03_Computations'!$AQ$14:$AQ$373)</f>
        <v/>
      </c>
      <c r="Y14" s="39">
        <f>SUMIF('03_Computations'!$C$14:$C$373,$A14,'03_Computations'!$AP$14:$AP$373)+X14</f>
        <v/>
      </c>
      <c r="AA14" s="61">
        <f>A14</f>
        <v/>
      </c>
      <c r="AB14" s="59">
        <f>B14</f>
        <v/>
      </c>
      <c r="AC14" s="59">
        <f>F14</f>
        <v/>
      </c>
      <c r="AD14" s="59">
        <f>J14</f>
        <v/>
      </c>
      <c r="AE14" s="59">
        <f>N14</f>
        <v/>
      </c>
      <c r="AF14" s="59">
        <f>R14</f>
        <v/>
      </c>
      <c r="AG14" s="59">
        <f>V14</f>
        <v/>
      </c>
    </row>
    <row r="15">
      <c r="A15" s="33">
        <f>A14+1</f>
        <v/>
      </c>
      <c r="B15" s="39">
        <f>SUMIF('03_Computations'!$C$14:$C$373,$A15,'03_Computations'!$F$14:$F$373)</f>
        <v/>
      </c>
      <c r="C15" s="39">
        <f>SUMIF('03_Computations'!$C$14:$C$373,$A15,'03_Computations'!$I$14:$I$373)</f>
        <v/>
      </c>
      <c r="D15" s="39">
        <f>SUMIF('03_Computations'!$C$14:$C$373,$A15,'03_Computations'!$H$14:$H$373)</f>
        <v/>
      </c>
      <c r="E15" s="39">
        <f>SUMIF('03_Computations'!$C$14:$C$373,$A15,'03_Computations'!$G$14:$G$373)+D15</f>
        <v/>
      </c>
      <c r="F15" s="39">
        <f>SUMIF('03_Computations'!$C$14:$C$373,$A15,'03_Computations'!$M$14:$M$373)</f>
        <v/>
      </c>
      <c r="G15" s="39">
        <f>SUMIF('03_Computations'!$C$14:$C$373,$A15,'03_Computations'!$P$14:$P$373)</f>
        <v/>
      </c>
      <c r="H15" s="39">
        <f>SUMIF('03_Computations'!$C$14:$C$373,$A15,'03_Computations'!$O$14:$O$373)</f>
        <v/>
      </c>
      <c r="I15" s="39">
        <f>SUMIF('03_Computations'!$C$14:$C$373,$A15,'03_Computations'!$N$14:$N$373)+H15</f>
        <v/>
      </c>
      <c r="J15" s="39">
        <f>SUMIF('03_Computations'!$C$14:$C$373,$A15,'03_Computations'!$T$14:$T$373)</f>
        <v/>
      </c>
      <c r="K15" s="39">
        <f>SUMIF('03_Computations'!$C$14:$C$373,$A15,'03_Computations'!$W$14:$W$373)</f>
        <v/>
      </c>
      <c r="L15" s="39">
        <f>SUMIF('03_Computations'!$C$14:$C$373,$A15,'03_Computations'!$V$14:$V$373)</f>
        <v/>
      </c>
      <c r="M15" s="39">
        <f>SUMIF('03_Computations'!$C$14:$C$373,$A15,'03_Computations'!$U$14:$U$373)+L15</f>
        <v/>
      </c>
      <c r="N15" s="39">
        <f>SUMIF('03_Computations'!$C$14:$C$373,$A15,'03_Computations'!$AA$14:$AA$373)</f>
        <v/>
      </c>
      <c r="O15" s="39">
        <f>SUMIF('03_Computations'!$C$14:$C$373,$A15,'03_Computations'!$AD$14:$AD$373)</f>
        <v/>
      </c>
      <c r="P15" s="39">
        <f>SUMIF('03_Computations'!$C$14:$C$373,$A15,'03_Computations'!$AC$14:$AC$373)</f>
        <v/>
      </c>
      <c r="Q15" s="39">
        <f>SUMIF('03_Computations'!$C$14:$C$373,$A15,'03_Computations'!$AB$14:$AB$373)+P15</f>
        <v/>
      </c>
      <c r="R15" s="39">
        <f>SUMIF('03_Computations'!$C$14:$C$373,$A15,'03_Computations'!$AH$14:$AH$373)</f>
        <v/>
      </c>
      <c r="S15" s="39">
        <f>SUMIF('03_Computations'!$C$14:$C$373,$A15,'03_Computations'!$AK$14:$AK$373)</f>
        <v/>
      </c>
      <c r="T15" s="39">
        <f>SUMIF('03_Computations'!$C$14:$C$373,$A15,'03_Computations'!$AJ$14:$AJ$373)</f>
        <v/>
      </c>
      <c r="U15" s="39">
        <f>SUMIF('03_Computations'!$C$14:$C$373,$A15,'03_Computations'!$AI$14:$AI$373)+T15</f>
        <v/>
      </c>
      <c r="V15" s="39">
        <f>SUMIF('03_Computations'!$C$14:$C$373,$A15,'03_Computations'!$AO$14:$AO$373)</f>
        <v/>
      </c>
      <c r="W15" s="39">
        <f>SUMIF('03_Computations'!$C$14:$C$373,$A15,'03_Computations'!$AR$14:$AR$373)</f>
        <v/>
      </c>
      <c r="X15" s="39">
        <f>SUMIF('03_Computations'!$C$14:$C$373,$A15,'03_Computations'!$AQ$14:$AQ$373)</f>
        <v/>
      </c>
      <c r="Y15" s="39">
        <f>SUMIF('03_Computations'!$C$14:$C$373,$A15,'03_Computations'!$AP$14:$AP$373)+X15</f>
        <v/>
      </c>
      <c r="AA15" s="61">
        <f>A15</f>
        <v/>
      </c>
      <c r="AB15" s="59">
        <f>B15</f>
        <v/>
      </c>
      <c r="AC15" s="59">
        <f>F15</f>
        <v/>
      </c>
      <c r="AD15" s="59">
        <f>J15</f>
        <v/>
      </c>
      <c r="AE15" s="59">
        <f>N15</f>
        <v/>
      </c>
      <c r="AF15" s="59">
        <f>R15</f>
        <v/>
      </c>
      <c r="AG15" s="59">
        <f>V15</f>
        <v/>
      </c>
    </row>
    <row r="16">
      <c r="A16" s="33">
        <f>A15+1</f>
        <v/>
      </c>
      <c r="B16" s="39">
        <f>SUMIF('03_Computations'!$C$14:$C$373,$A16,'03_Computations'!$F$14:$F$373)</f>
        <v/>
      </c>
      <c r="C16" s="39">
        <f>SUMIF('03_Computations'!$C$14:$C$373,$A16,'03_Computations'!$I$14:$I$373)</f>
        <v/>
      </c>
      <c r="D16" s="39">
        <f>SUMIF('03_Computations'!$C$14:$C$373,$A16,'03_Computations'!$H$14:$H$373)</f>
        <v/>
      </c>
      <c r="E16" s="39">
        <f>SUMIF('03_Computations'!$C$14:$C$373,$A16,'03_Computations'!$G$14:$G$373)+D16</f>
        <v/>
      </c>
      <c r="F16" s="39">
        <f>SUMIF('03_Computations'!$C$14:$C$373,$A16,'03_Computations'!$M$14:$M$373)</f>
        <v/>
      </c>
      <c r="G16" s="39">
        <f>SUMIF('03_Computations'!$C$14:$C$373,$A16,'03_Computations'!$P$14:$P$373)</f>
        <v/>
      </c>
      <c r="H16" s="39">
        <f>SUMIF('03_Computations'!$C$14:$C$373,$A16,'03_Computations'!$O$14:$O$373)</f>
        <v/>
      </c>
      <c r="I16" s="39">
        <f>SUMIF('03_Computations'!$C$14:$C$373,$A16,'03_Computations'!$N$14:$N$373)+H16</f>
        <v/>
      </c>
      <c r="J16" s="39">
        <f>SUMIF('03_Computations'!$C$14:$C$373,$A16,'03_Computations'!$T$14:$T$373)</f>
        <v/>
      </c>
      <c r="K16" s="39">
        <f>SUMIF('03_Computations'!$C$14:$C$373,$A16,'03_Computations'!$W$14:$W$373)</f>
        <v/>
      </c>
      <c r="L16" s="39">
        <f>SUMIF('03_Computations'!$C$14:$C$373,$A16,'03_Computations'!$V$14:$V$373)</f>
        <v/>
      </c>
      <c r="M16" s="39">
        <f>SUMIF('03_Computations'!$C$14:$C$373,$A16,'03_Computations'!$U$14:$U$373)+L16</f>
        <v/>
      </c>
      <c r="N16" s="39">
        <f>SUMIF('03_Computations'!$C$14:$C$373,$A16,'03_Computations'!$AA$14:$AA$373)</f>
        <v/>
      </c>
      <c r="O16" s="39">
        <f>SUMIF('03_Computations'!$C$14:$C$373,$A16,'03_Computations'!$AD$14:$AD$373)</f>
        <v/>
      </c>
      <c r="P16" s="39">
        <f>SUMIF('03_Computations'!$C$14:$C$373,$A16,'03_Computations'!$AC$14:$AC$373)</f>
        <v/>
      </c>
      <c r="Q16" s="39">
        <f>SUMIF('03_Computations'!$C$14:$C$373,$A16,'03_Computations'!$AB$14:$AB$373)+P16</f>
        <v/>
      </c>
      <c r="R16" s="39">
        <f>SUMIF('03_Computations'!$C$14:$C$373,$A16,'03_Computations'!$AH$14:$AH$373)</f>
        <v/>
      </c>
      <c r="S16" s="39">
        <f>SUMIF('03_Computations'!$C$14:$C$373,$A16,'03_Computations'!$AK$14:$AK$373)</f>
        <v/>
      </c>
      <c r="T16" s="39">
        <f>SUMIF('03_Computations'!$C$14:$C$373,$A16,'03_Computations'!$AJ$14:$AJ$373)</f>
        <v/>
      </c>
      <c r="U16" s="39">
        <f>SUMIF('03_Computations'!$C$14:$C$373,$A16,'03_Computations'!$AI$14:$AI$373)+T16</f>
        <v/>
      </c>
      <c r="V16" s="39">
        <f>SUMIF('03_Computations'!$C$14:$C$373,$A16,'03_Computations'!$AO$14:$AO$373)</f>
        <v/>
      </c>
      <c r="W16" s="39">
        <f>SUMIF('03_Computations'!$C$14:$C$373,$A16,'03_Computations'!$AR$14:$AR$373)</f>
        <v/>
      </c>
      <c r="X16" s="39">
        <f>SUMIF('03_Computations'!$C$14:$C$373,$A16,'03_Computations'!$AQ$14:$AQ$373)</f>
        <v/>
      </c>
      <c r="Y16" s="39">
        <f>SUMIF('03_Computations'!$C$14:$C$373,$A16,'03_Computations'!$AP$14:$AP$373)+X16</f>
        <v/>
      </c>
      <c r="AA16" s="61">
        <f>A16</f>
        <v/>
      </c>
      <c r="AB16" s="59">
        <f>B16</f>
        <v/>
      </c>
      <c r="AC16" s="59">
        <f>F16</f>
        <v/>
      </c>
      <c r="AD16" s="59">
        <f>J16</f>
        <v/>
      </c>
      <c r="AE16" s="59">
        <f>N16</f>
        <v/>
      </c>
      <c r="AF16" s="59">
        <f>R16</f>
        <v/>
      </c>
      <c r="AG16" s="59">
        <f>V16</f>
        <v/>
      </c>
    </row>
    <row r="17">
      <c r="A17" s="33">
        <f>A16+1</f>
        <v/>
      </c>
      <c r="B17" s="39">
        <f>SUMIF('03_Computations'!$C$14:$C$373,$A17,'03_Computations'!$F$14:$F$373)</f>
        <v/>
      </c>
      <c r="C17" s="39">
        <f>SUMIF('03_Computations'!$C$14:$C$373,$A17,'03_Computations'!$I$14:$I$373)</f>
        <v/>
      </c>
      <c r="D17" s="39">
        <f>SUMIF('03_Computations'!$C$14:$C$373,$A17,'03_Computations'!$H$14:$H$373)</f>
        <v/>
      </c>
      <c r="E17" s="39">
        <f>SUMIF('03_Computations'!$C$14:$C$373,$A17,'03_Computations'!$G$14:$G$373)+D17</f>
        <v/>
      </c>
      <c r="F17" s="39">
        <f>SUMIF('03_Computations'!$C$14:$C$373,$A17,'03_Computations'!$M$14:$M$373)</f>
        <v/>
      </c>
      <c r="G17" s="39">
        <f>SUMIF('03_Computations'!$C$14:$C$373,$A17,'03_Computations'!$P$14:$P$373)</f>
        <v/>
      </c>
      <c r="H17" s="39">
        <f>SUMIF('03_Computations'!$C$14:$C$373,$A17,'03_Computations'!$O$14:$O$373)</f>
        <v/>
      </c>
      <c r="I17" s="39">
        <f>SUMIF('03_Computations'!$C$14:$C$373,$A17,'03_Computations'!$N$14:$N$373)+H17</f>
        <v/>
      </c>
      <c r="J17" s="39">
        <f>SUMIF('03_Computations'!$C$14:$C$373,$A17,'03_Computations'!$T$14:$T$373)</f>
        <v/>
      </c>
      <c r="K17" s="39">
        <f>SUMIF('03_Computations'!$C$14:$C$373,$A17,'03_Computations'!$W$14:$W$373)</f>
        <v/>
      </c>
      <c r="L17" s="39">
        <f>SUMIF('03_Computations'!$C$14:$C$373,$A17,'03_Computations'!$V$14:$V$373)</f>
        <v/>
      </c>
      <c r="M17" s="39">
        <f>SUMIF('03_Computations'!$C$14:$C$373,$A17,'03_Computations'!$U$14:$U$373)+L17</f>
        <v/>
      </c>
      <c r="N17" s="39">
        <f>SUMIF('03_Computations'!$C$14:$C$373,$A17,'03_Computations'!$AA$14:$AA$373)</f>
        <v/>
      </c>
      <c r="O17" s="39">
        <f>SUMIF('03_Computations'!$C$14:$C$373,$A17,'03_Computations'!$AD$14:$AD$373)</f>
        <v/>
      </c>
      <c r="P17" s="39">
        <f>SUMIF('03_Computations'!$C$14:$C$373,$A17,'03_Computations'!$AC$14:$AC$373)</f>
        <v/>
      </c>
      <c r="Q17" s="39">
        <f>SUMIF('03_Computations'!$C$14:$C$373,$A17,'03_Computations'!$AB$14:$AB$373)+P17</f>
        <v/>
      </c>
      <c r="R17" s="39">
        <f>SUMIF('03_Computations'!$C$14:$C$373,$A17,'03_Computations'!$AH$14:$AH$373)</f>
        <v/>
      </c>
      <c r="S17" s="39">
        <f>SUMIF('03_Computations'!$C$14:$C$373,$A17,'03_Computations'!$AK$14:$AK$373)</f>
        <v/>
      </c>
      <c r="T17" s="39">
        <f>SUMIF('03_Computations'!$C$14:$C$373,$A17,'03_Computations'!$AJ$14:$AJ$373)</f>
        <v/>
      </c>
      <c r="U17" s="39">
        <f>SUMIF('03_Computations'!$C$14:$C$373,$A17,'03_Computations'!$AI$14:$AI$373)+T17</f>
        <v/>
      </c>
      <c r="V17" s="39">
        <f>SUMIF('03_Computations'!$C$14:$C$373,$A17,'03_Computations'!$AO$14:$AO$373)</f>
        <v/>
      </c>
      <c r="W17" s="39">
        <f>SUMIF('03_Computations'!$C$14:$C$373,$A17,'03_Computations'!$AR$14:$AR$373)</f>
        <v/>
      </c>
      <c r="X17" s="39">
        <f>SUMIF('03_Computations'!$C$14:$C$373,$A17,'03_Computations'!$AQ$14:$AQ$373)</f>
        <v/>
      </c>
      <c r="Y17" s="39">
        <f>SUMIF('03_Computations'!$C$14:$C$373,$A17,'03_Computations'!$AP$14:$AP$373)+X17</f>
        <v/>
      </c>
      <c r="AA17" s="61">
        <f>A17</f>
        <v/>
      </c>
      <c r="AB17" s="59">
        <f>B17</f>
        <v/>
      </c>
      <c r="AC17" s="59">
        <f>F17</f>
        <v/>
      </c>
      <c r="AD17" s="59">
        <f>J17</f>
        <v/>
      </c>
      <c r="AE17" s="59">
        <f>N17</f>
        <v/>
      </c>
      <c r="AF17" s="59">
        <f>R17</f>
        <v/>
      </c>
      <c r="AG17" s="59">
        <f>V17</f>
        <v/>
      </c>
    </row>
    <row r="18">
      <c r="A18" s="33">
        <f>A17+1</f>
        <v/>
      </c>
      <c r="B18" s="39">
        <f>SUMIF('03_Computations'!$C$14:$C$373,$A18,'03_Computations'!$F$14:$F$373)</f>
        <v/>
      </c>
      <c r="C18" s="39">
        <f>SUMIF('03_Computations'!$C$14:$C$373,$A18,'03_Computations'!$I$14:$I$373)</f>
        <v/>
      </c>
      <c r="D18" s="39">
        <f>SUMIF('03_Computations'!$C$14:$C$373,$A18,'03_Computations'!$H$14:$H$373)</f>
        <v/>
      </c>
      <c r="E18" s="39">
        <f>SUMIF('03_Computations'!$C$14:$C$373,$A18,'03_Computations'!$G$14:$G$373)+D18</f>
        <v/>
      </c>
      <c r="F18" s="39">
        <f>SUMIF('03_Computations'!$C$14:$C$373,$A18,'03_Computations'!$M$14:$M$373)</f>
        <v/>
      </c>
      <c r="G18" s="39">
        <f>SUMIF('03_Computations'!$C$14:$C$373,$A18,'03_Computations'!$P$14:$P$373)</f>
        <v/>
      </c>
      <c r="H18" s="39">
        <f>SUMIF('03_Computations'!$C$14:$C$373,$A18,'03_Computations'!$O$14:$O$373)</f>
        <v/>
      </c>
      <c r="I18" s="39">
        <f>SUMIF('03_Computations'!$C$14:$C$373,$A18,'03_Computations'!$N$14:$N$373)+H18</f>
        <v/>
      </c>
      <c r="J18" s="39">
        <f>SUMIF('03_Computations'!$C$14:$C$373,$A18,'03_Computations'!$T$14:$T$373)</f>
        <v/>
      </c>
      <c r="K18" s="39">
        <f>SUMIF('03_Computations'!$C$14:$C$373,$A18,'03_Computations'!$W$14:$W$373)</f>
        <v/>
      </c>
      <c r="L18" s="39">
        <f>SUMIF('03_Computations'!$C$14:$C$373,$A18,'03_Computations'!$V$14:$V$373)</f>
        <v/>
      </c>
      <c r="M18" s="39">
        <f>SUMIF('03_Computations'!$C$14:$C$373,$A18,'03_Computations'!$U$14:$U$373)+L18</f>
        <v/>
      </c>
      <c r="N18" s="39">
        <f>SUMIF('03_Computations'!$C$14:$C$373,$A18,'03_Computations'!$AA$14:$AA$373)</f>
        <v/>
      </c>
      <c r="O18" s="39">
        <f>SUMIF('03_Computations'!$C$14:$C$373,$A18,'03_Computations'!$AD$14:$AD$373)</f>
        <v/>
      </c>
      <c r="P18" s="39">
        <f>SUMIF('03_Computations'!$C$14:$C$373,$A18,'03_Computations'!$AC$14:$AC$373)</f>
        <v/>
      </c>
      <c r="Q18" s="39">
        <f>SUMIF('03_Computations'!$C$14:$C$373,$A18,'03_Computations'!$AB$14:$AB$373)+P18</f>
        <v/>
      </c>
      <c r="R18" s="39">
        <f>SUMIF('03_Computations'!$C$14:$C$373,$A18,'03_Computations'!$AH$14:$AH$373)</f>
        <v/>
      </c>
      <c r="S18" s="39">
        <f>SUMIF('03_Computations'!$C$14:$C$373,$A18,'03_Computations'!$AK$14:$AK$373)</f>
        <v/>
      </c>
      <c r="T18" s="39">
        <f>SUMIF('03_Computations'!$C$14:$C$373,$A18,'03_Computations'!$AJ$14:$AJ$373)</f>
        <v/>
      </c>
      <c r="U18" s="39">
        <f>SUMIF('03_Computations'!$C$14:$C$373,$A18,'03_Computations'!$AI$14:$AI$373)+T18</f>
        <v/>
      </c>
      <c r="V18" s="39">
        <f>SUMIF('03_Computations'!$C$14:$C$373,$A18,'03_Computations'!$AO$14:$AO$373)</f>
        <v/>
      </c>
      <c r="W18" s="39">
        <f>SUMIF('03_Computations'!$C$14:$C$373,$A18,'03_Computations'!$AR$14:$AR$373)</f>
        <v/>
      </c>
      <c r="X18" s="39">
        <f>SUMIF('03_Computations'!$C$14:$C$373,$A18,'03_Computations'!$AQ$14:$AQ$373)</f>
        <v/>
      </c>
      <c r="Y18" s="39">
        <f>SUMIF('03_Computations'!$C$14:$C$373,$A18,'03_Computations'!$AP$14:$AP$373)+X18</f>
        <v/>
      </c>
      <c r="AA18" s="61">
        <f>A18</f>
        <v/>
      </c>
      <c r="AB18" s="59">
        <f>B18</f>
        <v/>
      </c>
      <c r="AC18" s="59">
        <f>F18</f>
        <v/>
      </c>
      <c r="AD18" s="59">
        <f>J18</f>
        <v/>
      </c>
      <c r="AE18" s="59">
        <f>N18</f>
        <v/>
      </c>
      <c r="AF18" s="59">
        <f>R18</f>
        <v/>
      </c>
      <c r="AG18" s="59">
        <f>V18</f>
        <v/>
      </c>
    </row>
    <row r="19">
      <c r="A19" s="33">
        <f>A18+1</f>
        <v/>
      </c>
      <c r="B19" s="39">
        <f>SUMIF('03_Computations'!$C$14:$C$373,$A19,'03_Computations'!$F$14:$F$373)</f>
        <v/>
      </c>
      <c r="C19" s="39">
        <f>SUMIF('03_Computations'!$C$14:$C$373,$A19,'03_Computations'!$I$14:$I$373)</f>
        <v/>
      </c>
      <c r="D19" s="39">
        <f>SUMIF('03_Computations'!$C$14:$C$373,$A19,'03_Computations'!$H$14:$H$373)</f>
        <v/>
      </c>
      <c r="E19" s="39">
        <f>SUMIF('03_Computations'!$C$14:$C$373,$A19,'03_Computations'!$G$14:$G$373)+D19</f>
        <v/>
      </c>
      <c r="F19" s="39">
        <f>SUMIF('03_Computations'!$C$14:$C$373,$A19,'03_Computations'!$M$14:$M$373)</f>
        <v/>
      </c>
      <c r="G19" s="39">
        <f>SUMIF('03_Computations'!$C$14:$C$373,$A19,'03_Computations'!$P$14:$P$373)</f>
        <v/>
      </c>
      <c r="H19" s="39">
        <f>SUMIF('03_Computations'!$C$14:$C$373,$A19,'03_Computations'!$O$14:$O$373)</f>
        <v/>
      </c>
      <c r="I19" s="39">
        <f>SUMIF('03_Computations'!$C$14:$C$373,$A19,'03_Computations'!$N$14:$N$373)+H19</f>
        <v/>
      </c>
      <c r="J19" s="39">
        <f>SUMIF('03_Computations'!$C$14:$C$373,$A19,'03_Computations'!$T$14:$T$373)</f>
        <v/>
      </c>
      <c r="K19" s="39">
        <f>SUMIF('03_Computations'!$C$14:$C$373,$A19,'03_Computations'!$W$14:$W$373)</f>
        <v/>
      </c>
      <c r="L19" s="39">
        <f>SUMIF('03_Computations'!$C$14:$C$373,$A19,'03_Computations'!$V$14:$V$373)</f>
        <v/>
      </c>
      <c r="M19" s="39">
        <f>SUMIF('03_Computations'!$C$14:$C$373,$A19,'03_Computations'!$U$14:$U$373)+L19</f>
        <v/>
      </c>
      <c r="N19" s="39">
        <f>SUMIF('03_Computations'!$C$14:$C$373,$A19,'03_Computations'!$AA$14:$AA$373)</f>
        <v/>
      </c>
      <c r="O19" s="39">
        <f>SUMIF('03_Computations'!$C$14:$C$373,$A19,'03_Computations'!$AD$14:$AD$373)</f>
        <v/>
      </c>
      <c r="P19" s="39">
        <f>SUMIF('03_Computations'!$C$14:$C$373,$A19,'03_Computations'!$AC$14:$AC$373)</f>
        <v/>
      </c>
      <c r="Q19" s="39">
        <f>SUMIF('03_Computations'!$C$14:$C$373,$A19,'03_Computations'!$AB$14:$AB$373)+P19</f>
        <v/>
      </c>
      <c r="R19" s="39">
        <f>SUMIF('03_Computations'!$C$14:$C$373,$A19,'03_Computations'!$AH$14:$AH$373)</f>
        <v/>
      </c>
      <c r="S19" s="39">
        <f>SUMIF('03_Computations'!$C$14:$C$373,$A19,'03_Computations'!$AK$14:$AK$373)</f>
        <v/>
      </c>
      <c r="T19" s="39">
        <f>SUMIF('03_Computations'!$C$14:$C$373,$A19,'03_Computations'!$AJ$14:$AJ$373)</f>
        <v/>
      </c>
      <c r="U19" s="39">
        <f>SUMIF('03_Computations'!$C$14:$C$373,$A19,'03_Computations'!$AI$14:$AI$373)+T19</f>
        <v/>
      </c>
      <c r="V19" s="39">
        <f>SUMIF('03_Computations'!$C$14:$C$373,$A19,'03_Computations'!$AO$14:$AO$373)</f>
        <v/>
      </c>
      <c r="W19" s="39">
        <f>SUMIF('03_Computations'!$C$14:$C$373,$A19,'03_Computations'!$AR$14:$AR$373)</f>
        <v/>
      </c>
      <c r="X19" s="39">
        <f>SUMIF('03_Computations'!$C$14:$C$373,$A19,'03_Computations'!$AQ$14:$AQ$373)</f>
        <v/>
      </c>
      <c r="Y19" s="39">
        <f>SUMIF('03_Computations'!$C$14:$C$373,$A19,'03_Computations'!$AP$14:$AP$373)+X19</f>
        <v/>
      </c>
      <c r="AA19" s="61">
        <f>A19</f>
        <v/>
      </c>
      <c r="AB19" s="59">
        <f>B19</f>
        <v/>
      </c>
      <c r="AC19" s="59">
        <f>F19</f>
        <v/>
      </c>
      <c r="AD19" s="59">
        <f>J19</f>
        <v/>
      </c>
      <c r="AE19" s="59">
        <f>N19</f>
        <v/>
      </c>
      <c r="AF19" s="59">
        <f>R19</f>
        <v/>
      </c>
      <c r="AG19" s="59">
        <f>V19</f>
        <v/>
      </c>
    </row>
    <row r="20">
      <c r="A20" s="33">
        <f>A19+1</f>
        <v/>
      </c>
      <c r="B20" s="39">
        <f>SUMIF('03_Computations'!$C$14:$C$373,$A20,'03_Computations'!$F$14:$F$373)</f>
        <v/>
      </c>
      <c r="C20" s="39">
        <f>SUMIF('03_Computations'!$C$14:$C$373,$A20,'03_Computations'!$I$14:$I$373)</f>
        <v/>
      </c>
      <c r="D20" s="39">
        <f>SUMIF('03_Computations'!$C$14:$C$373,$A20,'03_Computations'!$H$14:$H$373)</f>
        <v/>
      </c>
      <c r="E20" s="39">
        <f>SUMIF('03_Computations'!$C$14:$C$373,$A20,'03_Computations'!$G$14:$G$373)+D20</f>
        <v/>
      </c>
      <c r="F20" s="39">
        <f>SUMIF('03_Computations'!$C$14:$C$373,$A20,'03_Computations'!$M$14:$M$373)</f>
        <v/>
      </c>
      <c r="G20" s="39">
        <f>SUMIF('03_Computations'!$C$14:$C$373,$A20,'03_Computations'!$P$14:$P$373)</f>
        <v/>
      </c>
      <c r="H20" s="39">
        <f>SUMIF('03_Computations'!$C$14:$C$373,$A20,'03_Computations'!$O$14:$O$373)</f>
        <v/>
      </c>
      <c r="I20" s="39">
        <f>SUMIF('03_Computations'!$C$14:$C$373,$A20,'03_Computations'!$N$14:$N$373)+H20</f>
        <v/>
      </c>
      <c r="J20" s="39">
        <f>SUMIF('03_Computations'!$C$14:$C$373,$A20,'03_Computations'!$T$14:$T$373)</f>
        <v/>
      </c>
      <c r="K20" s="39">
        <f>SUMIF('03_Computations'!$C$14:$C$373,$A20,'03_Computations'!$W$14:$W$373)</f>
        <v/>
      </c>
      <c r="L20" s="39">
        <f>SUMIF('03_Computations'!$C$14:$C$373,$A20,'03_Computations'!$V$14:$V$373)</f>
        <v/>
      </c>
      <c r="M20" s="39">
        <f>SUMIF('03_Computations'!$C$14:$C$373,$A20,'03_Computations'!$U$14:$U$373)+L20</f>
        <v/>
      </c>
      <c r="N20" s="39">
        <f>SUMIF('03_Computations'!$C$14:$C$373,$A20,'03_Computations'!$AA$14:$AA$373)</f>
        <v/>
      </c>
      <c r="O20" s="39">
        <f>SUMIF('03_Computations'!$C$14:$C$373,$A20,'03_Computations'!$AD$14:$AD$373)</f>
        <v/>
      </c>
      <c r="P20" s="39">
        <f>SUMIF('03_Computations'!$C$14:$C$373,$A20,'03_Computations'!$AC$14:$AC$373)</f>
        <v/>
      </c>
      <c r="Q20" s="39">
        <f>SUMIF('03_Computations'!$C$14:$C$373,$A20,'03_Computations'!$AB$14:$AB$373)+P20</f>
        <v/>
      </c>
      <c r="R20" s="39">
        <f>SUMIF('03_Computations'!$C$14:$C$373,$A20,'03_Computations'!$AH$14:$AH$373)</f>
        <v/>
      </c>
      <c r="S20" s="39">
        <f>SUMIF('03_Computations'!$C$14:$C$373,$A20,'03_Computations'!$AK$14:$AK$373)</f>
        <v/>
      </c>
      <c r="T20" s="39">
        <f>SUMIF('03_Computations'!$C$14:$C$373,$A20,'03_Computations'!$AJ$14:$AJ$373)</f>
        <v/>
      </c>
      <c r="U20" s="39">
        <f>SUMIF('03_Computations'!$C$14:$C$373,$A20,'03_Computations'!$AI$14:$AI$373)+T20</f>
        <v/>
      </c>
      <c r="V20" s="39">
        <f>SUMIF('03_Computations'!$C$14:$C$373,$A20,'03_Computations'!$AO$14:$AO$373)</f>
        <v/>
      </c>
      <c r="W20" s="39">
        <f>SUMIF('03_Computations'!$C$14:$C$373,$A20,'03_Computations'!$AR$14:$AR$373)</f>
        <v/>
      </c>
      <c r="X20" s="39">
        <f>SUMIF('03_Computations'!$C$14:$C$373,$A20,'03_Computations'!$AQ$14:$AQ$373)</f>
        <v/>
      </c>
      <c r="Y20" s="39">
        <f>SUMIF('03_Computations'!$C$14:$C$373,$A20,'03_Computations'!$AP$14:$AP$373)+X20</f>
        <v/>
      </c>
      <c r="AA20" s="61">
        <f>A20</f>
        <v/>
      </c>
      <c r="AB20" s="59">
        <f>B20</f>
        <v/>
      </c>
      <c r="AC20" s="59">
        <f>F20</f>
        <v/>
      </c>
      <c r="AD20" s="59">
        <f>J20</f>
        <v/>
      </c>
      <c r="AE20" s="59">
        <f>N20</f>
        <v/>
      </c>
      <c r="AF20" s="59">
        <f>R20</f>
        <v/>
      </c>
      <c r="AG20" s="59">
        <f>V20</f>
        <v/>
      </c>
    </row>
    <row r="21">
      <c r="A21" s="33">
        <f>A20+1</f>
        <v/>
      </c>
      <c r="B21" s="39">
        <f>SUMIF('03_Computations'!$C$14:$C$373,$A21,'03_Computations'!$F$14:$F$373)</f>
        <v/>
      </c>
      <c r="C21" s="39">
        <f>SUMIF('03_Computations'!$C$14:$C$373,$A21,'03_Computations'!$I$14:$I$373)</f>
        <v/>
      </c>
      <c r="D21" s="39">
        <f>SUMIF('03_Computations'!$C$14:$C$373,$A21,'03_Computations'!$H$14:$H$373)</f>
        <v/>
      </c>
      <c r="E21" s="39">
        <f>SUMIF('03_Computations'!$C$14:$C$373,$A21,'03_Computations'!$G$14:$G$373)+D21</f>
        <v/>
      </c>
      <c r="F21" s="39">
        <f>SUMIF('03_Computations'!$C$14:$C$373,$A21,'03_Computations'!$M$14:$M$373)</f>
        <v/>
      </c>
      <c r="G21" s="39">
        <f>SUMIF('03_Computations'!$C$14:$C$373,$A21,'03_Computations'!$P$14:$P$373)</f>
        <v/>
      </c>
      <c r="H21" s="39">
        <f>SUMIF('03_Computations'!$C$14:$C$373,$A21,'03_Computations'!$O$14:$O$373)</f>
        <v/>
      </c>
      <c r="I21" s="39">
        <f>SUMIF('03_Computations'!$C$14:$C$373,$A21,'03_Computations'!$N$14:$N$373)+H21</f>
        <v/>
      </c>
      <c r="J21" s="39">
        <f>SUMIF('03_Computations'!$C$14:$C$373,$A21,'03_Computations'!$T$14:$T$373)</f>
        <v/>
      </c>
      <c r="K21" s="39">
        <f>SUMIF('03_Computations'!$C$14:$C$373,$A21,'03_Computations'!$W$14:$W$373)</f>
        <v/>
      </c>
      <c r="L21" s="39">
        <f>SUMIF('03_Computations'!$C$14:$C$373,$A21,'03_Computations'!$V$14:$V$373)</f>
        <v/>
      </c>
      <c r="M21" s="39">
        <f>SUMIF('03_Computations'!$C$14:$C$373,$A21,'03_Computations'!$U$14:$U$373)+L21</f>
        <v/>
      </c>
      <c r="N21" s="39">
        <f>SUMIF('03_Computations'!$C$14:$C$373,$A21,'03_Computations'!$AA$14:$AA$373)</f>
        <v/>
      </c>
      <c r="O21" s="39">
        <f>SUMIF('03_Computations'!$C$14:$C$373,$A21,'03_Computations'!$AD$14:$AD$373)</f>
        <v/>
      </c>
      <c r="P21" s="39">
        <f>SUMIF('03_Computations'!$C$14:$C$373,$A21,'03_Computations'!$AC$14:$AC$373)</f>
        <v/>
      </c>
      <c r="Q21" s="39">
        <f>SUMIF('03_Computations'!$C$14:$C$373,$A21,'03_Computations'!$AB$14:$AB$373)+P21</f>
        <v/>
      </c>
      <c r="R21" s="39">
        <f>SUMIF('03_Computations'!$C$14:$C$373,$A21,'03_Computations'!$AH$14:$AH$373)</f>
        <v/>
      </c>
      <c r="S21" s="39">
        <f>SUMIF('03_Computations'!$C$14:$C$373,$A21,'03_Computations'!$AK$14:$AK$373)</f>
        <v/>
      </c>
      <c r="T21" s="39">
        <f>SUMIF('03_Computations'!$C$14:$C$373,$A21,'03_Computations'!$AJ$14:$AJ$373)</f>
        <v/>
      </c>
      <c r="U21" s="39">
        <f>SUMIF('03_Computations'!$C$14:$C$373,$A21,'03_Computations'!$AI$14:$AI$373)+T21</f>
        <v/>
      </c>
      <c r="V21" s="39">
        <f>SUMIF('03_Computations'!$C$14:$C$373,$A21,'03_Computations'!$AO$14:$AO$373)</f>
        <v/>
      </c>
      <c r="W21" s="39">
        <f>SUMIF('03_Computations'!$C$14:$C$373,$A21,'03_Computations'!$AR$14:$AR$373)</f>
        <v/>
      </c>
      <c r="X21" s="39">
        <f>SUMIF('03_Computations'!$C$14:$C$373,$A21,'03_Computations'!$AQ$14:$AQ$373)</f>
        <v/>
      </c>
      <c r="Y21" s="39">
        <f>SUMIF('03_Computations'!$C$14:$C$373,$A21,'03_Computations'!$AP$14:$AP$373)+X21</f>
        <v/>
      </c>
      <c r="AA21" s="61">
        <f>A21</f>
        <v/>
      </c>
      <c r="AB21" s="59">
        <f>B21</f>
        <v/>
      </c>
      <c r="AC21" s="59">
        <f>F21</f>
        <v/>
      </c>
      <c r="AD21" s="59">
        <f>J21</f>
        <v/>
      </c>
      <c r="AE21" s="59">
        <f>N21</f>
        <v/>
      </c>
      <c r="AF21" s="59">
        <f>R21</f>
        <v/>
      </c>
      <c r="AG21" s="59">
        <f>V21</f>
        <v/>
      </c>
    </row>
    <row r="22">
      <c r="A22" s="33">
        <f>A21+1</f>
        <v/>
      </c>
      <c r="B22" s="39">
        <f>SUMIF('03_Computations'!$C$14:$C$373,$A22,'03_Computations'!$F$14:$F$373)</f>
        <v/>
      </c>
      <c r="C22" s="39">
        <f>SUMIF('03_Computations'!$C$14:$C$373,$A22,'03_Computations'!$I$14:$I$373)</f>
        <v/>
      </c>
      <c r="D22" s="39">
        <f>SUMIF('03_Computations'!$C$14:$C$373,$A22,'03_Computations'!$H$14:$H$373)</f>
        <v/>
      </c>
      <c r="E22" s="39">
        <f>SUMIF('03_Computations'!$C$14:$C$373,$A22,'03_Computations'!$G$14:$G$373)+D22</f>
        <v/>
      </c>
      <c r="F22" s="39">
        <f>SUMIF('03_Computations'!$C$14:$C$373,$A22,'03_Computations'!$M$14:$M$373)</f>
        <v/>
      </c>
      <c r="G22" s="39">
        <f>SUMIF('03_Computations'!$C$14:$C$373,$A22,'03_Computations'!$P$14:$P$373)</f>
        <v/>
      </c>
      <c r="H22" s="39">
        <f>SUMIF('03_Computations'!$C$14:$C$373,$A22,'03_Computations'!$O$14:$O$373)</f>
        <v/>
      </c>
      <c r="I22" s="39">
        <f>SUMIF('03_Computations'!$C$14:$C$373,$A22,'03_Computations'!$N$14:$N$373)+H22</f>
        <v/>
      </c>
      <c r="J22" s="39">
        <f>SUMIF('03_Computations'!$C$14:$C$373,$A22,'03_Computations'!$T$14:$T$373)</f>
        <v/>
      </c>
      <c r="K22" s="39">
        <f>SUMIF('03_Computations'!$C$14:$C$373,$A22,'03_Computations'!$W$14:$W$373)</f>
        <v/>
      </c>
      <c r="L22" s="39">
        <f>SUMIF('03_Computations'!$C$14:$C$373,$A22,'03_Computations'!$V$14:$V$373)</f>
        <v/>
      </c>
      <c r="M22" s="39">
        <f>SUMIF('03_Computations'!$C$14:$C$373,$A22,'03_Computations'!$U$14:$U$373)+L22</f>
        <v/>
      </c>
      <c r="N22" s="39">
        <f>SUMIF('03_Computations'!$C$14:$C$373,$A22,'03_Computations'!$AA$14:$AA$373)</f>
        <v/>
      </c>
      <c r="O22" s="39">
        <f>SUMIF('03_Computations'!$C$14:$C$373,$A22,'03_Computations'!$AD$14:$AD$373)</f>
        <v/>
      </c>
      <c r="P22" s="39">
        <f>SUMIF('03_Computations'!$C$14:$C$373,$A22,'03_Computations'!$AC$14:$AC$373)</f>
        <v/>
      </c>
      <c r="Q22" s="39">
        <f>SUMIF('03_Computations'!$C$14:$C$373,$A22,'03_Computations'!$AB$14:$AB$373)+P22</f>
        <v/>
      </c>
      <c r="R22" s="39">
        <f>SUMIF('03_Computations'!$C$14:$C$373,$A22,'03_Computations'!$AH$14:$AH$373)</f>
        <v/>
      </c>
      <c r="S22" s="39">
        <f>SUMIF('03_Computations'!$C$14:$C$373,$A22,'03_Computations'!$AK$14:$AK$373)</f>
        <v/>
      </c>
      <c r="T22" s="39">
        <f>SUMIF('03_Computations'!$C$14:$C$373,$A22,'03_Computations'!$AJ$14:$AJ$373)</f>
        <v/>
      </c>
      <c r="U22" s="39">
        <f>SUMIF('03_Computations'!$C$14:$C$373,$A22,'03_Computations'!$AI$14:$AI$373)+T22</f>
        <v/>
      </c>
      <c r="V22" s="39">
        <f>SUMIF('03_Computations'!$C$14:$C$373,$A22,'03_Computations'!$AO$14:$AO$373)</f>
        <v/>
      </c>
      <c r="W22" s="39">
        <f>SUMIF('03_Computations'!$C$14:$C$373,$A22,'03_Computations'!$AR$14:$AR$373)</f>
        <v/>
      </c>
      <c r="X22" s="39">
        <f>SUMIF('03_Computations'!$C$14:$C$373,$A22,'03_Computations'!$AQ$14:$AQ$373)</f>
        <v/>
      </c>
      <c r="Y22" s="39">
        <f>SUMIF('03_Computations'!$C$14:$C$373,$A22,'03_Computations'!$AP$14:$AP$373)+X22</f>
        <v/>
      </c>
      <c r="AA22" s="61">
        <f>A22</f>
        <v/>
      </c>
      <c r="AB22" s="59">
        <f>B22</f>
        <v/>
      </c>
      <c r="AC22" s="59">
        <f>F22</f>
        <v/>
      </c>
      <c r="AD22" s="59">
        <f>J22</f>
        <v/>
      </c>
      <c r="AE22" s="59">
        <f>N22</f>
        <v/>
      </c>
      <c r="AF22" s="59">
        <f>R22</f>
        <v/>
      </c>
      <c r="AG22" s="59">
        <f>V22</f>
        <v/>
      </c>
    </row>
    <row r="23">
      <c r="A23" s="33">
        <f>A22+1</f>
        <v/>
      </c>
      <c r="B23" s="39">
        <f>SUMIF('03_Computations'!$C$14:$C$373,$A23,'03_Computations'!$F$14:$F$373)</f>
        <v/>
      </c>
      <c r="C23" s="39">
        <f>SUMIF('03_Computations'!$C$14:$C$373,$A23,'03_Computations'!$I$14:$I$373)</f>
        <v/>
      </c>
      <c r="D23" s="39">
        <f>SUMIF('03_Computations'!$C$14:$C$373,$A23,'03_Computations'!$H$14:$H$373)</f>
        <v/>
      </c>
      <c r="E23" s="39">
        <f>SUMIF('03_Computations'!$C$14:$C$373,$A23,'03_Computations'!$G$14:$G$373)+D23</f>
        <v/>
      </c>
      <c r="F23" s="39">
        <f>SUMIF('03_Computations'!$C$14:$C$373,$A23,'03_Computations'!$M$14:$M$373)</f>
        <v/>
      </c>
      <c r="G23" s="39">
        <f>SUMIF('03_Computations'!$C$14:$C$373,$A23,'03_Computations'!$P$14:$P$373)</f>
        <v/>
      </c>
      <c r="H23" s="39">
        <f>SUMIF('03_Computations'!$C$14:$C$373,$A23,'03_Computations'!$O$14:$O$373)</f>
        <v/>
      </c>
      <c r="I23" s="39">
        <f>SUMIF('03_Computations'!$C$14:$C$373,$A23,'03_Computations'!$N$14:$N$373)+H23</f>
        <v/>
      </c>
      <c r="J23" s="39">
        <f>SUMIF('03_Computations'!$C$14:$C$373,$A23,'03_Computations'!$T$14:$T$373)</f>
        <v/>
      </c>
      <c r="K23" s="39">
        <f>SUMIF('03_Computations'!$C$14:$C$373,$A23,'03_Computations'!$W$14:$W$373)</f>
        <v/>
      </c>
      <c r="L23" s="39">
        <f>SUMIF('03_Computations'!$C$14:$C$373,$A23,'03_Computations'!$V$14:$V$373)</f>
        <v/>
      </c>
      <c r="M23" s="39">
        <f>SUMIF('03_Computations'!$C$14:$C$373,$A23,'03_Computations'!$U$14:$U$373)+L23</f>
        <v/>
      </c>
      <c r="N23" s="39">
        <f>SUMIF('03_Computations'!$C$14:$C$373,$A23,'03_Computations'!$AA$14:$AA$373)</f>
        <v/>
      </c>
      <c r="O23" s="39">
        <f>SUMIF('03_Computations'!$C$14:$C$373,$A23,'03_Computations'!$AD$14:$AD$373)</f>
        <v/>
      </c>
      <c r="P23" s="39">
        <f>SUMIF('03_Computations'!$C$14:$C$373,$A23,'03_Computations'!$AC$14:$AC$373)</f>
        <v/>
      </c>
      <c r="Q23" s="39">
        <f>SUMIF('03_Computations'!$C$14:$C$373,$A23,'03_Computations'!$AB$14:$AB$373)+P23</f>
        <v/>
      </c>
      <c r="R23" s="39">
        <f>SUMIF('03_Computations'!$C$14:$C$373,$A23,'03_Computations'!$AH$14:$AH$373)</f>
        <v/>
      </c>
      <c r="S23" s="39">
        <f>SUMIF('03_Computations'!$C$14:$C$373,$A23,'03_Computations'!$AK$14:$AK$373)</f>
        <v/>
      </c>
      <c r="T23" s="39">
        <f>SUMIF('03_Computations'!$C$14:$C$373,$A23,'03_Computations'!$AJ$14:$AJ$373)</f>
        <v/>
      </c>
      <c r="U23" s="39">
        <f>SUMIF('03_Computations'!$C$14:$C$373,$A23,'03_Computations'!$AI$14:$AI$373)+T23</f>
        <v/>
      </c>
      <c r="V23" s="39">
        <f>SUMIF('03_Computations'!$C$14:$C$373,$A23,'03_Computations'!$AO$14:$AO$373)</f>
        <v/>
      </c>
      <c r="W23" s="39">
        <f>SUMIF('03_Computations'!$C$14:$C$373,$A23,'03_Computations'!$AR$14:$AR$373)</f>
        <v/>
      </c>
      <c r="X23" s="39">
        <f>SUMIF('03_Computations'!$C$14:$C$373,$A23,'03_Computations'!$AQ$14:$AQ$373)</f>
        <v/>
      </c>
      <c r="Y23" s="39">
        <f>SUMIF('03_Computations'!$C$14:$C$373,$A23,'03_Computations'!$AP$14:$AP$373)+X23</f>
        <v/>
      </c>
      <c r="AA23" s="61">
        <f>A23</f>
        <v/>
      </c>
      <c r="AB23" s="59">
        <f>B23</f>
        <v/>
      </c>
      <c r="AC23" s="59">
        <f>F23</f>
        <v/>
      </c>
      <c r="AD23" s="59">
        <f>J23</f>
        <v/>
      </c>
      <c r="AE23" s="59">
        <f>N23</f>
        <v/>
      </c>
      <c r="AF23" s="59">
        <f>R23</f>
        <v/>
      </c>
      <c r="AG23" s="59">
        <f>V23</f>
        <v/>
      </c>
    </row>
    <row r="24">
      <c r="A24" s="33">
        <f>A23+1</f>
        <v/>
      </c>
      <c r="B24" s="39">
        <f>SUMIF('03_Computations'!$C$14:$C$373,$A24,'03_Computations'!$F$14:$F$373)</f>
        <v/>
      </c>
      <c r="C24" s="39">
        <f>SUMIF('03_Computations'!$C$14:$C$373,$A24,'03_Computations'!$I$14:$I$373)</f>
        <v/>
      </c>
      <c r="D24" s="39">
        <f>SUMIF('03_Computations'!$C$14:$C$373,$A24,'03_Computations'!$H$14:$H$373)</f>
        <v/>
      </c>
      <c r="E24" s="39">
        <f>SUMIF('03_Computations'!$C$14:$C$373,$A24,'03_Computations'!$G$14:$G$373)+D24</f>
        <v/>
      </c>
      <c r="F24" s="39">
        <f>SUMIF('03_Computations'!$C$14:$C$373,$A24,'03_Computations'!$M$14:$M$373)</f>
        <v/>
      </c>
      <c r="G24" s="39">
        <f>SUMIF('03_Computations'!$C$14:$C$373,$A24,'03_Computations'!$P$14:$P$373)</f>
        <v/>
      </c>
      <c r="H24" s="39">
        <f>SUMIF('03_Computations'!$C$14:$C$373,$A24,'03_Computations'!$O$14:$O$373)</f>
        <v/>
      </c>
      <c r="I24" s="39">
        <f>SUMIF('03_Computations'!$C$14:$C$373,$A24,'03_Computations'!$N$14:$N$373)+H24</f>
        <v/>
      </c>
      <c r="J24" s="39">
        <f>SUMIF('03_Computations'!$C$14:$C$373,$A24,'03_Computations'!$T$14:$T$373)</f>
        <v/>
      </c>
      <c r="K24" s="39">
        <f>SUMIF('03_Computations'!$C$14:$C$373,$A24,'03_Computations'!$W$14:$W$373)</f>
        <v/>
      </c>
      <c r="L24" s="39">
        <f>SUMIF('03_Computations'!$C$14:$C$373,$A24,'03_Computations'!$V$14:$V$373)</f>
        <v/>
      </c>
      <c r="M24" s="39">
        <f>SUMIF('03_Computations'!$C$14:$C$373,$A24,'03_Computations'!$U$14:$U$373)+L24</f>
        <v/>
      </c>
      <c r="N24" s="39">
        <f>SUMIF('03_Computations'!$C$14:$C$373,$A24,'03_Computations'!$AA$14:$AA$373)</f>
        <v/>
      </c>
      <c r="O24" s="39">
        <f>SUMIF('03_Computations'!$C$14:$C$373,$A24,'03_Computations'!$AD$14:$AD$373)</f>
        <v/>
      </c>
      <c r="P24" s="39">
        <f>SUMIF('03_Computations'!$C$14:$C$373,$A24,'03_Computations'!$AC$14:$AC$373)</f>
        <v/>
      </c>
      <c r="Q24" s="39">
        <f>SUMIF('03_Computations'!$C$14:$C$373,$A24,'03_Computations'!$AB$14:$AB$373)+P24</f>
        <v/>
      </c>
      <c r="R24" s="39">
        <f>SUMIF('03_Computations'!$C$14:$C$373,$A24,'03_Computations'!$AH$14:$AH$373)</f>
        <v/>
      </c>
      <c r="S24" s="39">
        <f>SUMIF('03_Computations'!$C$14:$C$373,$A24,'03_Computations'!$AK$14:$AK$373)</f>
        <v/>
      </c>
      <c r="T24" s="39">
        <f>SUMIF('03_Computations'!$C$14:$C$373,$A24,'03_Computations'!$AJ$14:$AJ$373)</f>
        <v/>
      </c>
      <c r="U24" s="39">
        <f>SUMIF('03_Computations'!$C$14:$C$373,$A24,'03_Computations'!$AI$14:$AI$373)+T24</f>
        <v/>
      </c>
      <c r="V24" s="39">
        <f>SUMIF('03_Computations'!$C$14:$C$373,$A24,'03_Computations'!$AO$14:$AO$373)</f>
        <v/>
      </c>
      <c r="W24" s="39">
        <f>SUMIF('03_Computations'!$C$14:$C$373,$A24,'03_Computations'!$AR$14:$AR$373)</f>
        <v/>
      </c>
      <c r="X24" s="39">
        <f>SUMIF('03_Computations'!$C$14:$C$373,$A24,'03_Computations'!$AQ$14:$AQ$373)</f>
        <v/>
      </c>
      <c r="Y24" s="39">
        <f>SUMIF('03_Computations'!$C$14:$C$373,$A24,'03_Computations'!$AP$14:$AP$373)+X24</f>
        <v/>
      </c>
      <c r="AA24" s="61">
        <f>A24</f>
        <v/>
      </c>
      <c r="AB24" s="59">
        <f>B24</f>
        <v/>
      </c>
      <c r="AC24" s="59">
        <f>F24</f>
        <v/>
      </c>
      <c r="AD24" s="59">
        <f>J24</f>
        <v/>
      </c>
      <c r="AE24" s="59">
        <f>N24</f>
        <v/>
      </c>
      <c r="AF24" s="59">
        <f>R24</f>
        <v/>
      </c>
      <c r="AG24" s="59">
        <f>V24</f>
        <v/>
      </c>
    </row>
    <row r="25">
      <c r="A25" s="33">
        <f>A24+1</f>
        <v/>
      </c>
      <c r="B25" s="39">
        <f>SUMIF('03_Computations'!$C$14:$C$373,$A25,'03_Computations'!$F$14:$F$373)</f>
        <v/>
      </c>
      <c r="C25" s="39">
        <f>SUMIF('03_Computations'!$C$14:$C$373,$A25,'03_Computations'!$I$14:$I$373)</f>
        <v/>
      </c>
      <c r="D25" s="39">
        <f>SUMIF('03_Computations'!$C$14:$C$373,$A25,'03_Computations'!$H$14:$H$373)</f>
        <v/>
      </c>
      <c r="E25" s="39">
        <f>SUMIF('03_Computations'!$C$14:$C$373,$A25,'03_Computations'!$G$14:$G$373)+D25</f>
        <v/>
      </c>
      <c r="F25" s="39">
        <f>SUMIF('03_Computations'!$C$14:$C$373,$A25,'03_Computations'!$M$14:$M$373)</f>
        <v/>
      </c>
      <c r="G25" s="39">
        <f>SUMIF('03_Computations'!$C$14:$C$373,$A25,'03_Computations'!$P$14:$P$373)</f>
        <v/>
      </c>
      <c r="H25" s="39">
        <f>SUMIF('03_Computations'!$C$14:$C$373,$A25,'03_Computations'!$O$14:$O$373)</f>
        <v/>
      </c>
      <c r="I25" s="39">
        <f>SUMIF('03_Computations'!$C$14:$C$373,$A25,'03_Computations'!$N$14:$N$373)+H25</f>
        <v/>
      </c>
      <c r="J25" s="39">
        <f>SUMIF('03_Computations'!$C$14:$C$373,$A25,'03_Computations'!$T$14:$T$373)</f>
        <v/>
      </c>
      <c r="K25" s="39">
        <f>SUMIF('03_Computations'!$C$14:$C$373,$A25,'03_Computations'!$W$14:$W$373)</f>
        <v/>
      </c>
      <c r="L25" s="39">
        <f>SUMIF('03_Computations'!$C$14:$C$373,$A25,'03_Computations'!$V$14:$V$373)</f>
        <v/>
      </c>
      <c r="M25" s="39">
        <f>SUMIF('03_Computations'!$C$14:$C$373,$A25,'03_Computations'!$U$14:$U$373)+L25</f>
        <v/>
      </c>
      <c r="N25" s="39">
        <f>SUMIF('03_Computations'!$C$14:$C$373,$A25,'03_Computations'!$AA$14:$AA$373)</f>
        <v/>
      </c>
      <c r="O25" s="39">
        <f>SUMIF('03_Computations'!$C$14:$C$373,$A25,'03_Computations'!$AD$14:$AD$373)</f>
        <v/>
      </c>
      <c r="P25" s="39">
        <f>SUMIF('03_Computations'!$C$14:$C$373,$A25,'03_Computations'!$AC$14:$AC$373)</f>
        <v/>
      </c>
      <c r="Q25" s="39">
        <f>SUMIF('03_Computations'!$C$14:$C$373,$A25,'03_Computations'!$AB$14:$AB$373)+P25</f>
        <v/>
      </c>
      <c r="R25" s="39">
        <f>SUMIF('03_Computations'!$C$14:$C$373,$A25,'03_Computations'!$AH$14:$AH$373)</f>
        <v/>
      </c>
      <c r="S25" s="39">
        <f>SUMIF('03_Computations'!$C$14:$C$373,$A25,'03_Computations'!$AK$14:$AK$373)</f>
        <v/>
      </c>
      <c r="T25" s="39">
        <f>SUMIF('03_Computations'!$C$14:$C$373,$A25,'03_Computations'!$AJ$14:$AJ$373)</f>
        <v/>
      </c>
      <c r="U25" s="39">
        <f>SUMIF('03_Computations'!$C$14:$C$373,$A25,'03_Computations'!$AI$14:$AI$373)+T25</f>
        <v/>
      </c>
      <c r="V25" s="39">
        <f>SUMIF('03_Computations'!$C$14:$C$373,$A25,'03_Computations'!$AO$14:$AO$373)</f>
        <v/>
      </c>
      <c r="W25" s="39">
        <f>SUMIF('03_Computations'!$C$14:$C$373,$A25,'03_Computations'!$AR$14:$AR$373)</f>
        <v/>
      </c>
      <c r="X25" s="39">
        <f>SUMIF('03_Computations'!$C$14:$C$373,$A25,'03_Computations'!$AQ$14:$AQ$373)</f>
        <v/>
      </c>
      <c r="Y25" s="39">
        <f>SUMIF('03_Computations'!$C$14:$C$373,$A25,'03_Computations'!$AP$14:$AP$373)+X25</f>
        <v/>
      </c>
    </row>
    <row r="26">
      <c r="A26" s="33">
        <f>A25+1</f>
        <v/>
      </c>
      <c r="B26" s="39">
        <f>SUMIF('03_Computations'!$C$14:$C$373,$A26,'03_Computations'!$F$14:$F$373)</f>
        <v/>
      </c>
      <c r="C26" s="39">
        <f>SUMIF('03_Computations'!$C$14:$C$373,$A26,'03_Computations'!$I$14:$I$373)</f>
        <v/>
      </c>
      <c r="D26" s="39">
        <f>SUMIF('03_Computations'!$C$14:$C$373,$A26,'03_Computations'!$H$14:$H$373)</f>
        <v/>
      </c>
      <c r="E26" s="39">
        <f>SUMIF('03_Computations'!$C$14:$C$373,$A26,'03_Computations'!$G$14:$G$373)+D26</f>
        <v/>
      </c>
      <c r="F26" s="39">
        <f>SUMIF('03_Computations'!$C$14:$C$373,$A26,'03_Computations'!$M$14:$M$373)</f>
        <v/>
      </c>
      <c r="G26" s="39">
        <f>SUMIF('03_Computations'!$C$14:$C$373,$A26,'03_Computations'!$P$14:$P$373)</f>
        <v/>
      </c>
      <c r="H26" s="39">
        <f>SUMIF('03_Computations'!$C$14:$C$373,$A26,'03_Computations'!$O$14:$O$373)</f>
        <v/>
      </c>
      <c r="I26" s="39">
        <f>SUMIF('03_Computations'!$C$14:$C$373,$A26,'03_Computations'!$N$14:$N$373)+H26</f>
        <v/>
      </c>
      <c r="J26" s="39">
        <f>SUMIF('03_Computations'!$C$14:$C$373,$A26,'03_Computations'!$T$14:$T$373)</f>
        <v/>
      </c>
      <c r="K26" s="39">
        <f>SUMIF('03_Computations'!$C$14:$C$373,$A26,'03_Computations'!$W$14:$W$373)</f>
        <v/>
      </c>
      <c r="L26" s="39">
        <f>SUMIF('03_Computations'!$C$14:$C$373,$A26,'03_Computations'!$V$14:$V$373)</f>
        <v/>
      </c>
      <c r="M26" s="39">
        <f>SUMIF('03_Computations'!$C$14:$C$373,$A26,'03_Computations'!$U$14:$U$373)+L26</f>
        <v/>
      </c>
      <c r="N26" s="39">
        <f>SUMIF('03_Computations'!$C$14:$C$373,$A26,'03_Computations'!$AA$14:$AA$373)</f>
        <v/>
      </c>
      <c r="O26" s="39">
        <f>SUMIF('03_Computations'!$C$14:$C$373,$A26,'03_Computations'!$AD$14:$AD$373)</f>
        <v/>
      </c>
      <c r="P26" s="39">
        <f>SUMIF('03_Computations'!$C$14:$C$373,$A26,'03_Computations'!$AC$14:$AC$373)</f>
        <v/>
      </c>
      <c r="Q26" s="39">
        <f>SUMIF('03_Computations'!$C$14:$C$373,$A26,'03_Computations'!$AB$14:$AB$373)+P26</f>
        <v/>
      </c>
      <c r="R26" s="39">
        <f>SUMIF('03_Computations'!$C$14:$C$373,$A26,'03_Computations'!$AH$14:$AH$373)</f>
        <v/>
      </c>
      <c r="S26" s="39">
        <f>SUMIF('03_Computations'!$C$14:$C$373,$A26,'03_Computations'!$AK$14:$AK$373)</f>
        <v/>
      </c>
      <c r="T26" s="39">
        <f>SUMIF('03_Computations'!$C$14:$C$373,$A26,'03_Computations'!$AJ$14:$AJ$373)</f>
        <v/>
      </c>
      <c r="U26" s="39">
        <f>SUMIF('03_Computations'!$C$14:$C$373,$A26,'03_Computations'!$AI$14:$AI$373)+T26</f>
        <v/>
      </c>
      <c r="V26" s="39">
        <f>SUMIF('03_Computations'!$C$14:$C$373,$A26,'03_Computations'!$AO$14:$AO$373)</f>
        <v/>
      </c>
      <c r="W26" s="39">
        <f>SUMIF('03_Computations'!$C$14:$C$373,$A26,'03_Computations'!$AR$14:$AR$373)</f>
        <v/>
      </c>
      <c r="X26" s="39">
        <f>SUMIF('03_Computations'!$C$14:$C$373,$A26,'03_Computations'!$AQ$14:$AQ$373)</f>
        <v/>
      </c>
      <c r="Y26" s="39">
        <f>SUMIF('03_Computations'!$C$14:$C$373,$A26,'03_Computations'!$AP$14:$AP$373)+X26</f>
        <v/>
      </c>
    </row>
    <row r="27">
      <c r="A27" s="33">
        <f>A26+1</f>
        <v/>
      </c>
      <c r="B27" s="39">
        <f>SUMIF('03_Computations'!$C$14:$C$373,$A27,'03_Computations'!$F$14:$F$373)</f>
        <v/>
      </c>
      <c r="C27" s="39">
        <f>SUMIF('03_Computations'!$C$14:$C$373,$A27,'03_Computations'!$I$14:$I$373)</f>
        <v/>
      </c>
      <c r="D27" s="39">
        <f>SUMIF('03_Computations'!$C$14:$C$373,$A27,'03_Computations'!$H$14:$H$373)</f>
        <v/>
      </c>
      <c r="E27" s="39">
        <f>SUMIF('03_Computations'!$C$14:$C$373,$A27,'03_Computations'!$G$14:$G$373)+D27</f>
        <v/>
      </c>
      <c r="F27" s="39">
        <f>SUMIF('03_Computations'!$C$14:$C$373,$A27,'03_Computations'!$M$14:$M$373)</f>
        <v/>
      </c>
      <c r="G27" s="39">
        <f>SUMIF('03_Computations'!$C$14:$C$373,$A27,'03_Computations'!$P$14:$P$373)</f>
        <v/>
      </c>
      <c r="H27" s="39">
        <f>SUMIF('03_Computations'!$C$14:$C$373,$A27,'03_Computations'!$O$14:$O$373)</f>
        <v/>
      </c>
      <c r="I27" s="39">
        <f>SUMIF('03_Computations'!$C$14:$C$373,$A27,'03_Computations'!$N$14:$N$373)+H27</f>
        <v/>
      </c>
      <c r="J27" s="39">
        <f>SUMIF('03_Computations'!$C$14:$C$373,$A27,'03_Computations'!$T$14:$T$373)</f>
        <v/>
      </c>
      <c r="K27" s="39">
        <f>SUMIF('03_Computations'!$C$14:$C$373,$A27,'03_Computations'!$W$14:$W$373)</f>
        <v/>
      </c>
      <c r="L27" s="39">
        <f>SUMIF('03_Computations'!$C$14:$C$373,$A27,'03_Computations'!$V$14:$V$373)</f>
        <v/>
      </c>
      <c r="M27" s="39">
        <f>SUMIF('03_Computations'!$C$14:$C$373,$A27,'03_Computations'!$U$14:$U$373)+L27</f>
        <v/>
      </c>
      <c r="N27" s="39">
        <f>SUMIF('03_Computations'!$C$14:$C$373,$A27,'03_Computations'!$AA$14:$AA$373)</f>
        <v/>
      </c>
      <c r="O27" s="39">
        <f>SUMIF('03_Computations'!$C$14:$C$373,$A27,'03_Computations'!$AD$14:$AD$373)</f>
        <v/>
      </c>
      <c r="P27" s="39">
        <f>SUMIF('03_Computations'!$C$14:$C$373,$A27,'03_Computations'!$AC$14:$AC$373)</f>
        <v/>
      </c>
      <c r="Q27" s="39">
        <f>SUMIF('03_Computations'!$C$14:$C$373,$A27,'03_Computations'!$AB$14:$AB$373)+P27</f>
        <v/>
      </c>
      <c r="R27" s="39">
        <f>SUMIF('03_Computations'!$C$14:$C$373,$A27,'03_Computations'!$AH$14:$AH$373)</f>
        <v/>
      </c>
      <c r="S27" s="39">
        <f>SUMIF('03_Computations'!$C$14:$C$373,$A27,'03_Computations'!$AK$14:$AK$373)</f>
        <v/>
      </c>
      <c r="T27" s="39">
        <f>SUMIF('03_Computations'!$C$14:$C$373,$A27,'03_Computations'!$AJ$14:$AJ$373)</f>
        <v/>
      </c>
      <c r="U27" s="39">
        <f>SUMIF('03_Computations'!$C$14:$C$373,$A27,'03_Computations'!$AI$14:$AI$373)+T27</f>
        <v/>
      </c>
      <c r="V27" s="39">
        <f>SUMIF('03_Computations'!$C$14:$C$373,$A27,'03_Computations'!$AO$14:$AO$373)</f>
        <v/>
      </c>
      <c r="W27" s="39">
        <f>SUMIF('03_Computations'!$C$14:$C$373,$A27,'03_Computations'!$AR$14:$AR$373)</f>
        <v/>
      </c>
      <c r="X27" s="39">
        <f>SUMIF('03_Computations'!$C$14:$C$373,$A27,'03_Computations'!$AQ$14:$AQ$373)</f>
        <v/>
      </c>
      <c r="Y27" s="39">
        <f>SUMIF('03_Computations'!$C$14:$C$373,$A27,'03_Computations'!$AP$14:$AP$373)+X27</f>
        <v/>
      </c>
    </row>
    <row r="28">
      <c r="A28" s="33">
        <f>A27+1</f>
        <v/>
      </c>
      <c r="B28" s="39">
        <f>SUMIF('03_Computations'!$C$14:$C$373,$A28,'03_Computations'!$F$14:$F$373)</f>
        <v/>
      </c>
      <c r="C28" s="39">
        <f>SUMIF('03_Computations'!$C$14:$C$373,$A28,'03_Computations'!$I$14:$I$373)</f>
        <v/>
      </c>
      <c r="D28" s="39">
        <f>SUMIF('03_Computations'!$C$14:$C$373,$A28,'03_Computations'!$H$14:$H$373)</f>
        <v/>
      </c>
      <c r="E28" s="39">
        <f>SUMIF('03_Computations'!$C$14:$C$373,$A28,'03_Computations'!$G$14:$G$373)+D28</f>
        <v/>
      </c>
      <c r="F28" s="39">
        <f>SUMIF('03_Computations'!$C$14:$C$373,$A28,'03_Computations'!$M$14:$M$373)</f>
        <v/>
      </c>
      <c r="G28" s="39">
        <f>SUMIF('03_Computations'!$C$14:$C$373,$A28,'03_Computations'!$P$14:$P$373)</f>
        <v/>
      </c>
      <c r="H28" s="39">
        <f>SUMIF('03_Computations'!$C$14:$C$373,$A28,'03_Computations'!$O$14:$O$373)</f>
        <v/>
      </c>
      <c r="I28" s="39">
        <f>SUMIF('03_Computations'!$C$14:$C$373,$A28,'03_Computations'!$N$14:$N$373)+H28</f>
        <v/>
      </c>
      <c r="J28" s="39">
        <f>SUMIF('03_Computations'!$C$14:$C$373,$A28,'03_Computations'!$T$14:$T$373)</f>
        <v/>
      </c>
      <c r="K28" s="39">
        <f>SUMIF('03_Computations'!$C$14:$C$373,$A28,'03_Computations'!$W$14:$W$373)</f>
        <v/>
      </c>
      <c r="L28" s="39">
        <f>SUMIF('03_Computations'!$C$14:$C$373,$A28,'03_Computations'!$V$14:$V$373)</f>
        <v/>
      </c>
      <c r="M28" s="39">
        <f>SUMIF('03_Computations'!$C$14:$C$373,$A28,'03_Computations'!$U$14:$U$373)+L28</f>
        <v/>
      </c>
      <c r="N28" s="39">
        <f>SUMIF('03_Computations'!$C$14:$C$373,$A28,'03_Computations'!$AA$14:$AA$373)</f>
        <v/>
      </c>
      <c r="O28" s="39">
        <f>SUMIF('03_Computations'!$C$14:$C$373,$A28,'03_Computations'!$AD$14:$AD$373)</f>
        <v/>
      </c>
      <c r="P28" s="39">
        <f>SUMIF('03_Computations'!$C$14:$C$373,$A28,'03_Computations'!$AC$14:$AC$373)</f>
        <v/>
      </c>
      <c r="Q28" s="39">
        <f>SUMIF('03_Computations'!$C$14:$C$373,$A28,'03_Computations'!$AB$14:$AB$373)+P28</f>
        <v/>
      </c>
      <c r="R28" s="39">
        <f>SUMIF('03_Computations'!$C$14:$C$373,$A28,'03_Computations'!$AH$14:$AH$373)</f>
        <v/>
      </c>
      <c r="S28" s="39">
        <f>SUMIF('03_Computations'!$C$14:$C$373,$A28,'03_Computations'!$AK$14:$AK$373)</f>
        <v/>
      </c>
      <c r="T28" s="39">
        <f>SUMIF('03_Computations'!$C$14:$C$373,$A28,'03_Computations'!$AJ$14:$AJ$373)</f>
        <v/>
      </c>
      <c r="U28" s="39">
        <f>SUMIF('03_Computations'!$C$14:$C$373,$A28,'03_Computations'!$AI$14:$AI$373)+T28</f>
        <v/>
      </c>
      <c r="V28" s="39">
        <f>SUMIF('03_Computations'!$C$14:$C$373,$A28,'03_Computations'!$AO$14:$AO$373)</f>
        <v/>
      </c>
      <c r="W28" s="39">
        <f>SUMIF('03_Computations'!$C$14:$C$373,$A28,'03_Computations'!$AR$14:$AR$373)</f>
        <v/>
      </c>
      <c r="X28" s="39">
        <f>SUMIF('03_Computations'!$C$14:$C$373,$A28,'03_Computations'!$AQ$14:$AQ$373)</f>
        <v/>
      </c>
      <c r="Y28" s="39">
        <f>SUMIF('03_Computations'!$C$14:$C$373,$A28,'03_Computations'!$AP$14:$AP$373)+X28</f>
        <v/>
      </c>
    </row>
    <row r="29">
      <c r="A29" s="33">
        <f>A28+1</f>
        <v/>
      </c>
      <c r="B29" s="39">
        <f>SUMIF('03_Computations'!$C$14:$C$373,$A29,'03_Computations'!$F$14:$F$373)</f>
        <v/>
      </c>
      <c r="C29" s="39">
        <f>SUMIF('03_Computations'!$C$14:$C$373,$A29,'03_Computations'!$I$14:$I$373)</f>
        <v/>
      </c>
      <c r="D29" s="39">
        <f>SUMIF('03_Computations'!$C$14:$C$373,$A29,'03_Computations'!$H$14:$H$373)</f>
        <v/>
      </c>
      <c r="E29" s="39">
        <f>SUMIF('03_Computations'!$C$14:$C$373,$A29,'03_Computations'!$G$14:$G$373)+D29</f>
        <v/>
      </c>
      <c r="F29" s="39">
        <f>SUMIF('03_Computations'!$C$14:$C$373,$A29,'03_Computations'!$M$14:$M$373)</f>
        <v/>
      </c>
      <c r="G29" s="39">
        <f>SUMIF('03_Computations'!$C$14:$C$373,$A29,'03_Computations'!$P$14:$P$373)</f>
        <v/>
      </c>
      <c r="H29" s="39">
        <f>SUMIF('03_Computations'!$C$14:$C$373,$A29,'03_Computations'!$O$14:$O$373)</f>
        <v/>
      </c>
      <c r="I29" s="39">
        <f>SUMIF('03_Computations'!$C$14:$C$373,$A29,'03_Computations'!$N$14:$N$373)+H29</f>
        <v/>
      </c>
      <c r="J29" s="39">
        <f>SUMIF('03_Computations'!$C$14:$C$373,$A29,'03_Computations'!$T$14:$T$373)</f>
        <v/>
      </c>
      <c r="K29" s="39">
        <f>SUMIF('03_Computations'!$C$14:$C$373,$A29,'03_Computations'!$W$14:$W$373)</f>
        <v/>
      </c>
      <c r="L29" s="39">
        <f>SUMIF('03_Computations'!$C$14:$C$373,$A29,'03_Computations'!$V$14:$V$373)</f>
        <v/>
      </c>
      <c r="M29" s="39">
        <f>SUMIF('03_Computations'!$C$14:$C$373,$A29,'03_Computations'!$U$14:$U$373)+L29</f>
        <v/>
      </c>
      <c r="N29" s="39">
        <f>SUMIF('03_Computations'!$C$14:$C$373,$A29,'03_Computations'!$AA$14:$AA$373)</f>
        <v/>
      </c>
      <c r="O29" s="39">
        <f>SUMIF('03_Computations'!$C$14:$C$373,$A29,'03_Computations'!$AD$14:$AD$373)</f>
        <v/>
      </c>
      <c r="P29" s="39">
        <f>SUMIF('03_Computations'!$C$14:$C$373,$A29,'03_Computations'!$AC$14:$AC$373)</f>
        <v/>
      </c>
      <c r="Q29" s="39">
        <f>SUMIF('03_Computations'!$C$14:$C$373,$A29,'03_Computations'!$AB$14:$AB$373)+P29</f>
        <v/>
      </c>
      <c r="R29" s="39">
        <f>SUMIF('03_Computations'!$C$14:$C$373,$A29,'03_Computations'!$AH$14:$AH$373)</f>
        <v/>
      </c>
      <c r="S29" s="39">
        <f>SUMIF('03_Computations'!$C$14:$C$373,$A29,'03_Computations'!$AK$14:$AK$373)</f>
        <v/>
      </c>
      <c r="T29" s="39">
        <f>SUMIF('03_Computations'!$C$14:$C$373,$A29,'03_Computations'!$AJ$14:$AJ$373)</f>
        <v/>
      </c>
      <c r="U29" s="39">
        <f>SUMIF('03_Computations'!$C$14:$C$373,$A29,'03_Computations'!$AI$14:$AI$373)+T29</f>
        <v/>
      </c>
      <c r="V29" s="39">
        <f>SUMIF('03_Computations'!$C$14:$C$373,$A29,'03_Computations'!$AO$14:$AO$373)</f>
        <v/>
      </c>
      <c r="W29" s="39">
        <f>SUMIF('03_Computations'!$C$14:$C$373,$A29,'03_Computations'!$AR$14:$AR$373)</f>
        <v/>
      </c>
      <c r="X29" s="39">
        <f>SUMIF('03_Computations'!$C$14:$C$373,$A29,'03_Computations'!$AQ$14:$AQ$373)</f>
        <v/>
      </c>
      <c r="Y29" s="39">
        <f>SUMIF('03_Computations'!$C$14:$C$373,$A29,'03_Computations'!$AP$14:$AP$373)+X29</f>
        <v/>
      </c>
    </row>
    <row r="30">
      <c r="A30" s="33">
        <f>A29+1</f>
        <v/>
      </c>
      <c r="B30" s="39">
        <f>SUMIF('03_Computations'!$C$14:$C$373,$A30,'03_Computations'!$F$14:$F$373)</f>
        <v/>
      </c>
      <c r="C30" s="39">
        <f>SUMIF('03_Computations'!$C$14:$C$373,$A30,'03_Computations'!$I$14:$I$373)</f>
        <v/>
      </c>
      <c r="D30" s="39">
        <f>SUMIF('03_Computations'!$C$14:$C$373,$A30,'03_Computations'!$H$14:$H$373)</f>
        <v/>
      </c>
      <c r="E30" s="39">
        <f>SUMIF('03_Computations'!$C$14:$C$373,$A30,'03_Computations'!$G$14:$G$373)+D30</f>
        <v/>
      </c>
      <c r="F30" s="39">
        <f>SUMIF('03_Computations'!$C$14:$C$373,$A30,'03_Computations'!$M$14:$M$373)</f>
        <v/>
      </c>
      <c r="G30" s="39">
        <f>SUMIF('03_Computations'!$C$14:$C$373,$A30,'03_Computations'!$P$14:$P$373)</f>
        <v/>
      </c>
      <c r="H30" s="39">
        <f>SUMIF('03_Computations'!$C$14:$C$373,$A30,'03_Computations'!$O$14:$O$373)</f>
        <v/>
      </c>
      <c r="I30" s="39">
        <f>SUMIF('03_Computations'!$C$14:$C$373,$A30,'03_Computations'!$N$14:$N$373)+H30</f>
        <v/>
      </c>
      <c r="J30" s="39">
        <f>SUMIF('03_Computations'!$C$14:$C$373,$A30,'03_Computations'!$T$14:$T$373)</f>
        <v/>
      </c>
      <c r="K30" s="39">
        <f>SUMIF('03_Computations'!$C$14:$C$373,$A30,'03_Computations'!$W$14:$W$373)</f>
        <v/>
      </c>
      <c r="L30" s="39">
        <f>SUMIF('03_Computations'!$C$14:$C$373,$A30,'03_Computations'!$V$14:$V$373)</f>
        <v/>
      </c>
      <c r="M30" s="39">
        <f>SUMIF('03_Computations'!$C$14:$C$373,$A30,'03_Computations'!$U$14:$U$373)+L30</f>
        <v/>
      </c>
      <c r="N30" s="39">
        <f>SUMIF('03_Computations'!$C$14:$C$373,$A30,'03_Computations'!$AA$14:$AA$373)</f>
        <v/>
      </c>
      <c r="O30" s="39">
        <f>SUMIF('03_Computations'!$C$14:$C$373,$A30,'03_Computations'!$AD$14:$AD$373)</f>
        <v/>
      </c>
      <c r="P30" s="39">
        <f>SUMIF('03_Computations'!$C$14:$C$373,$A30,'03_Computations'!$AC$14:$AC$373)</f>
        <v/>
      </c>
      <c r="Q30" s="39">
        <f>SUMIF('03_Computations'!$C$14:$C$373,$A30,'03_Computations'!$AB$14:$AB$373)+P30</f>
        <v/>
      </c>
      <c r="R30" s="39">
        <f>SUMIF('03_Computations'!$C$14:$C$373,$A30,'03_Computations'!$AH$14:$AH$373)</f>
        <v/>
      </c>
      <c r="S30" s="39">
        <f>SUMIF('03_Computations'!$C$14:$C$373,$A30,'03_Computations'!$AK$14:$AK$373)</f>
        <v/>
      </c>
      <c r="T30" s="39">
        <f>SUMIF('03_Computations'!$C$14:$C$373,$A30,'03_Computations'!$AJ$14:$AJ$373)</f>
        <v/>
      </c>
      <c r="U30" s="39">
        <f>SUMIF('03_Computations'!$C$14:$C$373,$A30,'03_Computations'!$AI$14:$AI$373)+T30</f>
        <v/>
      </c>
      <c r="V30" s="39">
        <f>SUMIF('03_Computations'!$C$14:$C$373,$A30,'03_Computations'!$AO$14:$AO$373)</f>
        <v/>
      </c>
      <c r="W30" s="39">
        <f>SUMIF('03_Computations'!$C$14:$C$373,$A30,'03_Computations'!$AR$14:$AR$373)</f>
        <v/>
      </c>
      <c r="X30" s="39">
        <f>SUMIF('03_Computations'!$C$14:$C$373,$A30,'03_Computations'!$AQ$14:$AQ$373)</f>
        <v/>
      </c>
      <c r="Y30" s="39">
        <f>SUMIF('03_Computations'!$C$14:$C$373,$A30,'03_Computations'!$AP$14:$AP$373)+X30</f>
        <v/>
      </c>
    </row>
    <row r="31">
      <c r="A31" s="33">
        <f>A30+1</f>
        <v/>
      </c>
      <c r="B31" s="39">
        <f>SUMIF('03_Computations'!$C$14:$C$373,$A31,'03_Computations'!$F$14:$F$373)</f>
        <v/>
      </c>
      <c r="C31" s="39">
        <f>SUMIF('03_Computations'!$C$14:$C$373,$A31,'03_Computations'!$I$14:$I$373)</f>
        <v/>
      </c>
      <c r="D31" s="39">
        <f>SUMIF('03_Computations'!$C$14:$C$373,$A31,'03_Computations'!$H$14:$H$373)</f>
        <v/>
      </c>
      <c r="E31" s="39">
        <f>SUMIF('03_Computations'!$C$14:$C$373,$A31,'03_Computations'!$G$14:$G$373)+D31</f>
        <v/>
      </c>
      <c r="F31" s="39">
        <f>SUMIF('03_Computations'!$C$14:$C$373,$A31,'03_Computations'!$M$14:$M$373)</f>
        <v/>
      </c>
      <c r="G31" s="39">
        <f>SUMIF('03_Computations'!$C$14:$C$373,$A31,'03_Computations'!$P$14:$P$373)</f>
        <v/>
      </c>
      <c r="H31" s="39">
        <f>SUMIF('03_Computations'!$C$14:$C$373,$A31,'03_Computations'!$O$14:$O$373)</f>
        <v/>
      </c>
      <c r="I31" s="39">
        <f>SUMIF('03_Computations'!$C$14:$C$373,$A31,'03_Computations'!$N$14:$N$373)+H31</f>
        <v/>
      </c>
      <c r="J31" s="39">
        <f>SUMIF('03_Computations'!$C$14:$C$373,$A31,'03_Computations'!$T$14:$T$373)</f>
        <v/>
      </c>
      <c r="K31" s="39">
        <f>SUMIF('03_Computations'!$C$14:$C$373,$A31,'03_Computations'!$W$14:$W$373)</f>
        <v/>
      </c>
      <c r="L31" s="39">
        <f>SUMIF('03_Computations'!$C$14:$C$373,$A31,'03_Computations'!$V$14:$V$373)</f>
        <v/>
      </c>
      <c r="M31" s="39">
        <f>SUMIF('03_Computations'!$C$14:$C$373,$A31,'03_Computations'!$U$14:$U$373)+L31</f>
        <v/>
      </c>
      <c r="N31" s="39">
        <f>SUMIF('03_Computations'!$C$14:$C$373,$A31,'03_Computations'!$AA$14:$AA$373)</f>
        <v/>
      </c>
      <c r="O31" s="39">
        <f>SUMIF('03_Computations'!$C$14:$C$373,$A31,'03_Computations'!$AD$14:$AD$373)</f>
        <v/>
      </c>
      <c r="P31" s="39">
        <f>SUMIF('03_Computations'!$C$14:$C$373,$A31,'03_Computations'!$AC$14:$AC$373)</f>
        <v/>
      </c>
      <c r="Q31" s="39">
        <f>SUMIF('03_Computations'!$C$14:$C$373,$A31,'03_Computations'!$AB$14:$AB$373)+P31</f>
        <v/>
      </c>
      <c r="R31" s="39">
        <f>SUMIF('03_Computations'!$C$14:$C$373,$A31,'03_Computations'!$AH$14:$AH$373)</f>
        <v/>
      </c>
      <c r="S31" s="39">
        <f>SUMIF('03_Computations'!$C$14:$C$373,$A31,'03_Computations'!$AK$14:$AK$373)</f>
        <v/>
      </c>
      <c r="T31" s="39">
        <f>SUMIF('03_Computations'!$C$14:$C$373,$A31,'03_Computations'!$AJ$14:$AJ$373)</f>
        <v/>
      </c>
      <c r="U31" s="39">
        <f>SUMIF('03_Computations'!$C$14:$C$373,$A31,'03_Computations'!$AI$14:$AI$373)+T31</f>
        <v/>
      </c>
      <c r="V31" s="39">
        <f>SUMIF('03_Computations'!$C$14:$C$373,$A31,'03_Computations'!$AO$14:$AO$373)</f>
        <v/>
      </c>
      <c r="W31" s="39">
        <f>SUMIF('03_Computations'!$C$14:$C$373,$A31,'03_Computations'!$AR$14:$AR$373)</f>
        <v/>
      </c>
      <c r="X31" s="39">
        <f>SUMIF('03_Computations'!$C$14:$C$373,$A31,'03_Computations'!$AQ$14:$AQ$373)</f>
        <v/>
      </c>
      <c r="Y31" s="39">
        <f>SUMIF('03_Computations'!$C$14:$C$373,$A31,'03_Computations'!$AP$14:$AP$373)+X31</f>
        <v/>
      </c>
    </row>
    <row r="32">
      <c r="A32" s="33">
        <f>A31+1</f>
        <v/>
      </c>
      <c r="B32" s="39">
        <f>SUMIF('03_Computations'!$C$14:$C$373,$A32,'03_Computations'!$F$14:$F$373)</f>
        <v/>
      </c>
      <c r="C32" s="39">
        <f>SUMIF('03_Computations'!$C$14:$C$373,$A32,'03_Computations'!$I$14:$I$373)</f>
        <v/>
      </c>
      <c r="D32" s="39">
        <f>SUMIF('03_Computations'!$C$14:$C$373,$A32,'03_Computations'!$H$14:$H$373)</f>
        <v/>
      </c>
      <c r="E32" s="39">
        <f>SUMIF('03_Computations'!$C$14:$C$373,$A32,'03_Computations'!$G$14:$G$373)+D32</f>
        <v/>
      </c>
      <c r="F32" s="39">
        <f>SUMIF('03_Computations'!$C$14:$C$373,$A32,'03_Computations'!$M$14:$M$373)</f>
        <v/>
      </c>
      <c r="G32" s="39">
        <f>SUMIF('03_Computations'!$C$14:$C$373,$A32,'03_Computations'!$P$14:$P$373)</f>
        <v/>
      </c>
      <c r="H32" s="39">
        <f>SUMIF('03_Computations'!$C$14:$C$373,$A32,'03_Computations'!$O$14:$O$373)</f>
        <v/>
      </c>
      <c r="I32" s="39">
        <f>SUMIF('03_Computations'!$C$14:$C$373,$A32,'03_Computations'!$N$14:$N$373)+H32</f>
        <v/>
      </c>
      <c r="J32" s="39">
        <f>SUMIF('03_Computations'!$C$14:$C$373,$A32,'03_Computations'!$T$14:$T$373)</f>
        <v/>
      </c>
      <c r="K32" s="39">
        <f>SUMIF('03_Computations'!$C$14:$C$373,$A32,'03_Computations'!$W$14:$W$373)</f>
        <v/>
      </c>
      <c r="L32" s="39">
        <f>SUMIF('03_Computations'!$C$14:$C$373,$A32,'03_Computations'!$V$14:$V$373)</f>
        <v/>
      </c>
      <c r="M32" s="39">
        <f>SUMIF('03_Computations'!$C$14:$C$373,$A32,'03_Computations'!$U$14:$U$373)+L32</f>
        <v/>
      </c>
      <c r="N32" s="39">
        <f>SUMIF('03_Computations'!$C$14:$C$373,$A32,'03_Computations'!$AA$14:$AA$373)</f>
        <v/>
      </c>
      <c r="O32" s="39">
        <f>SUMIF('03_Computations'!$C$14:$C$373,$A32,'03_Computations'!$AD$14:$AD$373)</f>
        <v/>
      </c>
      <c r="P32" s="39">
        <f>SUMIF('03_Computations'!$C$14:$C$373,$A32,'03_Computations'!$AC$14:$AC$373)</f>
        <v/>
      </c>
      <c r="Q32" s="39">
        <f>SUMIF('03_Computations'!$C$14:$C$373,$A32,'03_Computations'!$AB$14:$AB$373)+P32</f>
        <v/>
      </c>
      <c r="R32" s="39">
        <f>SUMIF('03_Computations'!$C$14:$C$373,$A32,'03_Computations'!$AH$14:$AH$373)</f>
        <v/>
      </c>
      <c r="S32" s="39">
        <f>SUMIF('03_Computations'!$C$14:$C$373,$A32,'03_Computations'!$AK$14:$AK$373)</f>
        <v/>
      </c>
      <c r="T32" s="39">
        <f>SUMIF('03_Computations'!$C$14:$C$373,$A32,'03_Computations'!$AJ$14:$AJ$373)</f>
        <v/>
      </c>
      <c r="U32" s="39">
        <f>SUMIF('03_Computations'!$C$14:$C$373,$A32,'03_Computations'!$AI$14:$AI$373)+T32</f>
        <v/>
      </c>
      <c r="V32" s="39">
        <f>SUMIF('03_Computations'!$C$14:$C$373,$A32,'03_Computations'!$AO$14:$AO$373)</f>
        <v/>
      </c>
      <c r="W32" s="39">
        <f>SUMIF('03_Computations'!$C$14:$C$373,$A32,'03_Computations'!$AR$14:$AR$373)</f>
        <v/>
      </c>
      <c r="X32" s="39">
        <f>SUMIF('03_Computations'!$C$14:$C$373,$A32,'03_Computations'!$AQ$14:$AQ$373)</f>
        <v/>
      </c>
      <c r="Y32" s="39">
        <f>SUMIF('03_Computations'!$C$14:$C$373,$A32,'03_Computations'!$AP$14:$AP$373)+X32</f>
        <v/>
      </c>
    </row>
    <row r="33">
      <c r="A33" s="33">
        <f>A32+1</f>
        <v/>
      </c>
      <c r="B33" s="39">
        <f>SUMIF('03_Computations'!$C$14:$C$373,$A33,'03_Computations'!$F$14:$F$373)</f>
        <v/>
      </c>
      <c r="C33" s="39">
        <f>SUMIF('03_Computations'!$C$14:$C$373,$A33,'03_Computations'!$I$14:$I$373)</f>
        <v/>
      </c>
      <c r="D33" s="39">
        <f>SUMIF('03_Computations'!$C$14:$C$373,$A33,'03_Computations'!$H$14:$H$373)</f>
        <v/>
      </c>
      <c r="E33" s="39">
        <f>SUMIF('03_Computations'!$C$14:$C$373,$A33,'03_Computations'!$G$14:$G$373)+D33</f>
        <v/>
      </c>
      <c r="F33" s="39">
        <f>SUMIF('03_Computations'!$C$14:$C$373,$A33,'03_Computations'!$M$14:$M$373)</f>
        <v/>
      </c>
      <c r="G33" s="39">
        <f>SUMIF('03_Computations'!$C$14:$C$373,$A33,'03_Computations'!$P$14:$P$373)</f>
        <v/>
      </c>
      <c r="H33" s="39">
        <f>SUMIF('03_Computations'!$C$14:$C$373,$A33,'03_Computations'!$O$14:$O$373)</f>
        <v/>
      </c>
      <c r="I33" s="39">
        <f>SUMIF('03_Computations'!$C$14:$C$373,$A33,'03_Computations'!$N$14:$N$373)+H33</f>
        <v/>
      </c>
      <c r="J33" s="39">
        <f>SUMIF('03_Computations'!$C$14:$C$373,$A33,'03_Computations'!$T$14:$T$373)</f>
        <v/>
      </c>
      <c r="K33" s="39">
        <f>SUMIF('03_Computations'!$C$14:$C$373,$A33,'03_Computations'!$W$14:$W$373)</f>
        <v/>
      </c>
      <c r="L33" s="39">
        <f>SUMIF('03_Computations'!$C$14:$C$373,$A33,'03_Computations'!$V$14:$V$373)</f>
        <v/>
      </c>
      <c r="M33" s="39">
        <f>SUMIF('03_Computations'!$C$14:$C$373,$A33,'03_Computations'!$U$14:$U$373)+L33</f>
        <v/>
      </c>
      <c r="N33" s="39">
        <f>SUMIF('03_Computations'!$C$14:$C$373,$A33,'03_Computations'!$AA$14:$AA$373)</f>
        <v/>
      </c>
      <c r="O33" s="39">
        <f>SUMIF('03_Computations'!$C$14:$C$373,$A33,'03_Computations'!$AD$14:$AD$373)</f>
        <v/>
      </c>
      <c r="P33" s="39">
        <f>SUMIF('03_Computations'!$C$14:$C$373,$A33,'03_Computations'!$AC$14:$AC$373)</f>
        <v/>
      </c>
      <c r="Q33" s="39">
        <f>SUMIF('03_Computations'!$C$14:$C$373,$A33,'03_Computations'!$AB$14:$AB$373)+P33</f>
        <v/>
      </c>
      <c r="R33" s="39">
        <f>SUMIF('03_Computations'!$C$14:$C$373,$A33,'03_Computations'!$AH$14:$AH$373)</f>
        <v/>
      </c>
      <c r="S33" s="39">
        <f>SUMIF('03_Computations'!$C$14:$C$373,$A33,'03_Computations'!$AK$14:$AK$373)</f>
        <v/>
      </c>
      <c r="T33" s="39">
        <f>SUMIF('03_Computations'!$C$14:$C$373,$A33,'03_Computations'!$AJ$14:$AJ$373)</f>
        <v/>
      </c>
      <c r="U33" s="39">
        <f>SUMIF('03_Computations'!$C$14:$C$373,$A33,'03_Computations'!$AI$14:$AI$373)+T33</f>
        <v/>
      </c>
      <c r="V33" s="39">
        <f>SUMIF('03_Computations'!$C$14:$C$373,$A33,'03_Computations'!$AO$14:$AO$373)</f>
        <v/>
      </c>
      <c r="W33" s="39">
        <f>SUMIF('03_Computations'!$C$14:$C$373,$A33,'03_Computations'!$AR$14:$AR$373)</f>
        <v/>
      </c>
      <c r="X33" s="39">
        <f>SUMIF('03_Computations'!$C$14:$C$373,$A33,'03_Computations'!$AQ$14:$AQ$373)</f>
        <v/>
      </c>
      <c r="Y33" s="39">
        <f>SUMIF('03_Computations'!$C$14:$C$373,$A33,'03_Computations'!$AP$14:$AP$373)+X33</f>
        <v/>
      </c>
    </row>
    <row r="34">
      <c r="A34" s="33">
        <f>A33+1</f>
        <v/>
      </c>
      <c r="B34" s="39">
        <f>SUMIF('03_Computations'!$C$14:$C$373,$A34,'03_Computations'!$F$14:$F$373)</f>
        <v/>
      </c>
      <c r="C34" s="39">
        <f>SUMIF('03_Computations'!$C$14:$C$373,$A34,'03_Computations'!$I$14:$I$373)</f>
        <v/>
      </c>
      <c r="D34" s="39">
        <f>SUMIF('03_Computations'!$C$14:$C$373,$A34,'03_Computations'!$H$14:$H$373)</f>
        <v/>
      </c>
      <c r="E34" s="39">
        <f>SUMIF('03_Computations'!$C$14:$C$373,$A34,'03_Computations'!$G$14:$G$373)+D34</f>
        <v/>
      </c>
      <c r="F34" s="39">
        <f>SUMIF('03_Computations'!$C$14:$C$373,$A34,'03_Computations'!$M$14:$M$373)</f>
        <v/>
      </c>
      <c r="G34" s="39">
        <f>SUMIF('03_Computations'!$C$14:$C$373,$A34,'03_Computations'!$P$14:$P$373)</f>
        <v/>
      </c>
      <c r="H34" s="39">
        <f>SUMIF('03_Computations'!$C$14:$C$373,$A34,'03_Computations'!$O$14:$O$373)</f>
        <v/>
      </c>
      <c r="I34" s="39">
        <f>SUMIF('03_Computations'!$C$14:$C$373,$A34,'03_Computations'!$N$14:$N$373)+H34</f>
        <v/>
      </c>
      <c r="J34" s="39">
        <f>SUMIF('03_Computations'!$C$14:$C$373,$A34,'03_Computations'!$T$14:$T$373)</f>
        <v/>
      </c>
      <c r="K34" s="39">
        <f>SUMIF('03_Computations'!$C$14:$C$373,$A34,'03_Computations'!$W$14:$W$373)</f>
        <v/>
      </c>
      <c r="L34" s="39">
        <f>SUMIF('03_Computations'!$C$14:$C$373,$A34,'03_Computations'!$V$14:$V$373)</f>
        <v/>
      </c>
      <c r="M34" s="39">
        <f>SUMIF('03_Computations'!$C$14:$C$373,$A34,'03_Computations'!$U$14:$U$373)+L34</f>
        <v/>
      </c>
      <c r="N34" s="39">
        <f>SUMIF('03_Computations'!$C$14:$C$373,$A34,'03_Computations'!$AA$14:$AA$373)</f>
        <v/>
      </c>
      <c r="O34" s="39">
        <f>SUMIF('03_Computations'!$C$14:$C$373,$A34,'03_Computations'!$AD$14:$AD$373)</f>
        <v/>
      </c>
      <c r="P34" s="39">
        <f>SUMIF('03_Computations'!$C$14:$C$373,$A34,'03_Computations'!$AC$14:$AC$373)</f>
        <v/>
      </c>
      <c r="Q34" s="39">
        <f>SUMIF('03_Computations'!$C$14:$C$373,$A34,'03_Computations'!$AB$14:$AB$373)+P34</f>
        <v/>
      </c>
      <c r="R34" s="39">
        <f>SUMIF('03_Computations'!$C$14:$C$373,$A34,'03_Computations'!$AH$14:$AH$373)</f>
        <v/>
      </c>
      <c r="S34" s="39">
        <f>SUMIF('03_Computations'!$C$14:$C$373,$A34,'03_Computations'!$AK$14:$AK$373)</f>
        <v/>
      </c>
      <c r="T34" s="39">
        <f>SUMIF('03_Computations'!$C$14:$C$373,$A34,'03_Computations'!$AJ$14:$AJ$373)</f>
        <v/>
      </c>
      <c r="U34" s="39">
        <f>SUMIF('03_Computations'!$C$14:$C$373,$A34,'03_Computations'!$AI$14:$AI$373)+T34</f>
        <v/>
      </c>
      <c r="V34" s="39">
        <f>SUMIF('03_Computations'!$C$14:$C$373,$A34,'03_Computations'!$AO$14:$AO$373)</f>
        <v/>
      </c>
      <c r="W34" s="39">
        <f>SUMIF('03_Computations'!$C$14:$C$373,$A34,'03_Computations'!$AR$14:$AR$373)</f>
        <v/>
      </c>
      <c r="X34" s="39">
        <f>SUMIF('03_Computations'!$C$14:$C$373,$A34,'03_Computations'!$AQ$14:$AQ$373)</f>
        <v/>
      </c>
      <c r="Y34" s="39">
        <f>SUMIF('03_Computations'!$C$14:$C$373,$A34,'03_Computations'!$AP$14:$AP$373)+X34</f>
        <v/>
      </c>
    </row>
    <row r="35">
      <c r="A35" s="33">
        <f>A34+1</f>
        <v/>
      </c>
      <c r="B35" s="39">
        <f>SUMIF('03_Computations'!$C$14:$C$373,$A35,'03_Computations'!$F$14:$F$373)</f>
        <v/>
      </c>
      <c r="C35" s="39">
        <f>SUMIF('03_Computations'!$C$14:$C$373,$A35,'03_Computations'!$I$14:$I$373)</f>
        <v/>
      </c>
      <c r="D35" s="39">
        <f>SUMIF('03_Computations'!$C$14:$C$373,$A35,'03_Computations'!$H$14:$H$373)</f>
        <v/>
      </c>
      <c r="E35" s="39">
        <f>SUMIF('03_Computations'!$C$14:$C$373,$A35,'03_Computations'!$G$14:$G$373)+D35</f>
        <v/>
      </c>
      <c r="F35" s="39">
        <f>SUMIF('03_Computations'!$C$14:$C$373,$A35,'03_Computations'!$M$14:$M$373)</f>
        <v/>
      </c>
      <c r="G35" s="39">
        <f>SUMIF('03_Computations'!$C$14:$C$373,$A35,'03_Computations'!$P$14:$P$373)</f>
        <v/>
      </c>
      <c r="H35" s="39">
        <f>SUMIF('03_Computations'!$C$14:$C$373,$A35,'03_Computations'!$O$14:$O$373)</f>
        <v/>
      </c>
      <c r="I35" s="39">
        <f>SUMIF('03_Computations'!$C$14:$C$373,$A35,'03_Computations'!$N$14:$N$373)+H35</f>
        <v/>
      </c>
      <c r="J35" s="39">
        <f>SUMIF('03_Computations'!$C$14:$C$373,$A35,'03_Computations'!$T$14:$T$373)</f>
        <v/>
      </c>
      <c r="K35" s="39">
        <f>SUMIF('03_Computations'!$C$14:$C$373,$A35,'03_Computations'!$W$14:$W$373)</f>
        <v/>
      </c>
      <c r="L35" s="39">
        <f>SUMIF('03_Computations'!$C$14:$C$373,$A35,'03_Computations'!$V$14:$V$373)</f>
        <v/>
      </c>
      <c r="M35" s="39">
        <f>SUMIF('03_Computations'!$C$14:$C$373,$A35,'03_Computations'!$U$14:$U$373)+L35</f>
        <v/>
      </c>
      <c r="N35" s="39">
        <f>SUMIF('03_Computations'!$C$14:$C$373,$A35,'03_Computations'!$AA$14:$AA$373)</f>
        <v/>
      </c>
      <c r="O35" s="39">
        <f>SUMIF('03_Computations'!$C$14:$C$373,$A35,'03_Computations'!$AD$14:$AD$373)</f>
        <v/>
      </c>
      <c r="P35" s="39">
        <f>SUMIF('03_Computations'!$C$14:$C$373,$A35,'03_Computations'!$AC$14:$AC$373)</f>
        <v/>
      </c>
      <c r="Q35" s="39">
        <f>SUMIF('03_Computations'!$C$14:$C$373,$A35,'03_Computations'!$AB$14:$AB$373)+P35</f>
        <v/>
      </c>
      <c r="R35" s="39">
        <f>SUMIF('03_Computations'!$C$14:$C$373,$A35,'03_Computations'!$AH$14:$AH$373)</f>
        <v/>
      </c>
      <c r="S35" s="39">
        <f>SUMIF('03_Computations'!$C$14:$C$373,$A35,'03_Computations'!$AK$14:$AK$373)</f>
        <v/>
      </c>
      <c r="T35" s="39">
        <f>SUMIF('03_Computations'!$C$14:$C$373,$A35,'03_Computations'!$AJ$14:$AJ$373)</f>
        <v/>
      </c>
      <c r="U35" s="39">
        <f>SUMIF('03_Computations'!$C$14:$C$373,$A35,'03_Computations'!$AI$14:$AI$373)+T35</f>
        <v/>
      </c>
      <c r="V35" s="39">
        <f>SUMIF('03_Computations'!$C$14:$C$373,$A35,'03_Computations'!$AO$14:$AO$373)</f>
        <v/>
      </c>
      <c r="W35" s="39">
        <f>SUMIF('03_Computations'!$C$14:$C$373,$A35,'03_Computations'!$AR$14:$AR$373)</f>
        <v/>
      </c>
      <c r="X35" s="39">
        <f>SUMIF('03_Computations'!$C$14:$C$373,$A35,'03_Computations'!$AQ$14:$AQ$373)</f>
        <v/>
      </c>
      <c r="Y35" s="39">
        <f>SUMIF('03_Computations'!$C$14:$C$373,$A35,'03_Computations'!$AP$14:$AP$373)+X35</f>
        <v/>
      </c>
    </row>
    <row r="36">
      <c r="A36" s="33">
        <f>A35+1</f>
        <v/>
      </c>
      <c r="B36" s="39">
        <f>SUMIF('03_Computations'!$C$14:$C$373,$A36,'03_Computations'!$F$14:$F$373)</f>
        <v/>
      </c>
      <c r="C36" s="39">
        <f>SUMIF('03_Computations'!$C$14:$C$373,$A36,'03_Computations'!$I$14:$I$373)</f>
        <v/>
      </c>
      <c r="D36" s="39">
        <f>SUMIF('03_Computations'!$C$14:$C$373,$A36,'03_Computations'!$H$14:$H$373)</f>
        <v/>
      </c>
      <c r="E36" s="39">
        <f>SUMIF('03_Computations'!$C$14:$C$373,$A36,'03_Computations'!$G$14:$G$373)+D36</f>
        <v/>
      </c>
      <c r="F36" s="39">
        <f>SUMIF('03_Computations'!$C$14:$C$373,$A36,'03_Computations'!$M$14:$M$373)</f>
        <v/>
      </c>
      <c r="G36" s="39">
        <f>SUMIF('03_Computations'!$C$14:$C$373,$A36,'03_Computations'!$P$14:$P$373)</f>
        <v/>
      </c>
      <c r="H36" s="39">
        <f>SUMIF('03_Computations'!$C$14:$C$373,$A36,'03_Computations'!$O$14:$O$373)</f>
        <v/>
      </c>
      <c r="I36" s="39">
        <f>SUMIF('03_Computations'!$C$14:$C$373,$A36,'03_Computations'!$N$14:$N$373)+H36</f>
        <v/>
      </c>
      <c r="J36" s="39">
        <f>SUMIF('03_Computations'!$C$14:$C$373,$A36,'03_Computations'!$T$14:$T$373)</f>
        <v/>
      </c>
      <c r="K36" s="39">
        <f>SUMIF('03_Computations'!$C$14:$C$373,$A36,'03_Computations'!$W$14:$W$373)</f>
        <v/>
      </c>
      <c r="L36" s="39">
        <f>SUMIF('03_Computations'!$C$14:$C$373,$A36,'03_Computations'!$V$14:$V$373)</f>
        <v/>
      </c>
      <c r="M36" s="39">
        <f>SUMIF('03_Computations'!$C$14:$C$373,$A36,'03_Computations'!$U$14:$U$373)+L36</f>
        <v/>
      </c>
      <c r="N36" s="39">
        <f>SUMIF('03_Computations'!$C$14:$C$373,$A36,'03_Computations'!$AA$14:$AA$373)</f>
        <v/>
      </c>
      <c r="O36" s="39">
        <f>SUMIF('03_Computations'!$C$14:$C$373,$A36,'03_Computations'!$AD$14:$AD$373)</f>
        <v/>
      </c>
      <c r="P36" s="39">
        <f>SUMIF('03_Computations'!$C$14:$C$373,$A36,'03_Computations'!$AC$14:$AC$373)</f>
        <v/>
      </c>
      <c r="Q36" s="39">
        <f>SUMIF('03_Computations'!$C$14:$C$373,$A36,'03_Computations'!$AB$14:$AB$373)+P36</f>
        <v/>
      </c>
      <c r="R36" s="39">
        <f>SUMIF('03_Computations'!$C$14:$C$373,$A36,'03_Computations'!$AH$14:$AH$373)</f>
        <v/>
      </c>
      <c r="S36" s="39">
        <f>SUMIF('03_Computations'!$C$14:$C$373,$A36,'03_Computations'!$AK$14:$AK$373)</f>
        <v/>
      </c>
      <c r="T36" s="39">
        <f>SUMIF('03_Computations'!$C$14:$C$373,$A36,'03_Computations'!$AJ$14:$AJ$373)</f>
        <v/>
      </c>
      <c r="U36" s="39">
        <f>SUMIF('03_Computations'!$C$14:$C$373,$A36,'03_Computations'!$AI$14:$AI$373)+T36</f>
        <v/>
      </c>
      <c r="V36" s="39">
        <f>SUMIF('03_Computations'!$C$14:$C$373,$A36,'03_Computations'!$AO$14:$AO$373)</f>
        <v/>
      </c>
      <c r="W36" s="39">
        <f>SUMIF('03_Computations'!$C$14:$C$373,$A36,'03_Computations'!$AR$14:$AR$373)</f>
        <v/>
      </c>
      <c r="X36" s="39">
        <f>SUMIF('03_Computations'!$C$14:$C$373,$A36,'03_Computations'!$AQ$14:$AQ$373)</f>
        <v/>
      </c>
      <c r="Y36" s="39">
        <f>SUMIF('03_Computations'!$C$14:$C$373,$A36,'03_Computations'!$AP$14:$AP$373)+X36</f>
        <v/>
      </c>
    </row>
    <row r="37">
      <c r="A37" s="33">
        <f>A36+1</f>
        <v/>
      </c>
      <c r="B37" s="39">
        <f>SUMIF('03_Computations'!$C$14:$C$373,$A37,'03_Computations'!$F$14:$F$373)</f>
        <v/>
      </c>
      <c r="C37" s="39">
        <f>SUMIF('03_Computations'!$C$14:$C$373,$A37,'03_Computations'!$I$14:$I$373)</f>
        <v/>
      </c>
      <c r="D37" s="39">
        <f>SUMIF('03_Computations'!$C$14:$C$373,$A37,'03_Computations'!$H$14:$H$373)</f>
        <v/>
      </c>
      <c r="E37" s="39">
        <f>SUMIF('03_Computations'!$C$14:$C$373,$A37,'03_Computations'!$G$14:$G$373)+D37</f>
        <v/>
      </c>
      <c r="F37" s="39">
        <f>SUMIF('03_Computations'!$C$14:$C$373,$A37,'03_Computations'!$M$14:$M$373)</f>
        <v/>
      </c>
      <c r="G37" s="39">
        <f>SUMIF('03_Computations'!$C$14:$C$373,$A37,'03_Computations'!$P$14:$P$373)</f>
        <v/>
      </c>
      <c r="H37" s="39">
        <f>SUMIF('03_Computations'!$C$14:$C$373,$A37,'03_Computations'!$O$14:$O$373)</f>
        <v/>
      </c>
      <c r="I37" s="39">
        <f>SUMIF('03_Computations'!$C$14:$C$373,$A37,'03_Computations'!$N$14:$N$373)+H37</f>
        <v/>
      </c>
      <c r="J37" s="39">
        <f>SUMIF('03_Computations'!$C$14:$C$373,$A37,'03_Computations'!$T$14:$T$373)</f>
        <v/>
      </c>
      <c r="K37" s="39">
        <f>SUMIF('03_Computations'!$C$14:$C$373,$A37,'03_Computations'!$W$14:$W$373)</f>
        <v/>
      </c>
      <c r="L37" s="39">
        <f>SUMIF('03_Computations'!$C$14:$C$373,$A37,'03_Computations'!$V$14:$V$373)</f>
        <v/>
      </c>
      <c r="M37" s="39">
        <f>SUMIF('03_Computations'!$C$14:$C$373,$A37,'03_Computations'!$U$14:$U$373)+L37</f>
        <v/>
      </c>
      <c r="N37" s="39">
        <f>SUMIF('03_Computations'!$C$14:$C$373,$A37,'03_Computations'!$AA$14:$AA$373)</f>
        <v/>
      </c>
      <c r="O37" s="39">
        <f>SUMIF('03_Computations'!$C$14:$C$373,$A37,'03_Computations'!$AD$14:$AD$373)</f>
        <v/>
      </c>
      <c r="P37" s="39">
        <f>SUMIF('03_Computations'!$C$14:$C$373,$A37,'03_Computations'!$AC$14:$AC$373)</f>
        <v/>
      </c>
      <c r="Q37" s="39">
        <f>SUMIF('03_Computations'!$C$14:$C$373,$A37,'03_Computations'!$AB$14:$AB$373)+P37</f>
        <v/>
      </c>
      <c r="R37" s="39">
        <f>SUMIF('03_Computations'!$C$14:$C$373,$A37,'03_Computations'!$AH$14:$AH$373)</f>
        <v/>
      </c>
      <c r="S37" s="39">
        <f>SUMIF('03_Computations'!$C$14:$C$373,$A37,'03_Computations'!$AK$14:$AK$373)</f>
        <v/>
      </c>
      <c r="T37" s="39">
        <f>SUMIF('03_Computations'!$C$14:$C$373,$A37,'03_Computations'!$AJ$14:$AJ$373)</f>
        <v/>
      </c>
      <c r="U37" s="39">
        <f>SUMIF('03_Computations'!$C$14:$C$373,$A37,'03_Computations'!$AI$14:$AI$373)+T37</f>
        <v/>
      </c>
      <c r="V37" s="39">
        <f>SUMIF('03_Computations'!$C$14:$C$373,$A37,'03_Computations'!$AO$14:$AO$373)</f>
        <v/>
      </c>
      <c r="W37" s="39">
        <f>SUMIF('03_Computations'!$C$14:$C$373,$A37,'03_Computations'!$AR$14:$AR$373)</f>
        <v/>
      </c>
      <c r="X37" s="39">
        <f>SUMIF('03_Computations'!$C$14:$C$373,$A37,'03_Computations'!$AQ$14:$AQ$373)</f>
        <v/>
      </c>
      <c r="Y37" s="39">
        <f>SUMIF('03_Computations'!$C$14:$C$373,$A37,'03_Computations'!$AP$14:$AP$373)+X37</f>
        <v/>
      </c>
    </row>
    <row r="38">
      <c r="A38" s="33">
        <f>A37+1</f>
        <v/>
      </c>
      <c r="B38" s="39">
        <f>SUMIF('03_Computations'!$C$14:$C$373,$A38,'03_Computations'!$F$14:$F$373)</f>
        <v/>
      </c>
      <c r="C38" s="39">
        <f>SUMIF('03_Computations'!$C$14:$C$373,$A38,'03_Computations'!$I$14:$I$373)</f>
        <v/>
      </c>
      <c r="D38" s="39">
        <f>SUMIF('03_Computations'!$C$14:$C$373,$A38,'03_Computations'!$H$14:$H$373)</f>
        <v/>
      </c>
      <c r="E38" s="39">
        <f>SUMIF('03_Computations'!$C$14:$C$373,$A38,'03_Computations'!$G$14:$G$373)+D38</f>
        <v/>
      </c>
      <c r="F38" s="39">
        <f>SUMIF('03_Computations'!$C$14:$C$373,$A38,'03_Computations'!$M$14:$M$373)</f>
        <v/>
      </c>
      <c r="G38" s="39">
        <f>SUMIF('03_Computations'!$C$14:$C$373,$A38,'03_Computations'!$P$14:$P$373)</f>
        <v/>
      </c>
      <c r="H38" s="39">
        <f>SUMIF('03_Computations'!$C$14:$C$373,$A38,'03_Computations'!$O$14:$O$373)</f>
        <v/>
      </c>
      <c r="I38" s="39">
        <f>SUMIF('03_Computations'!$C$14:$C$373,$A38,'03_Computations'!$N$14:$N$373)+H38</f>
        <v/>
      </c>
      <c r="J38" s="39">
        <f>SUMIF('03_Computations'!$C$14:$C$373,$A38,'03_Computations'!$T$14:$T$373)</f>
        <v/>
      </c>
      <c r="K38" s="39">
        <f>SUMIF('03_Computations'!$C$14:$C$373,$A38,'03_Computations'!$W$14:$W$373)</f>
        <v/>
      </c>
      <c r="L38" s="39">
        <f>SUMIF('03_Computations'!$C$14:$C$373,$A38,'03_Computations'!$V$14:$V$373)</f>
        <v/>
      </c>
      <c r="M38" s="39">
        <f>SUMIF('03_Computations'!$C$14:$C$373,$A38,'03_Computations'!$U$14:$U$373)+L38</f>
        <v/>
      </c>
      <c r="N38" s="39">
        <f>SUMIF('03_Computations'!$C$14:$C$373,$A38,'03_Computations'!$AA$14:$AA$373)</f>
        <v/>
      </c>
      <c r="O38" s="39">
        <f>SUMIF('03_Computations'!$C$14:$C$373,$A38,'03_Computations'!$AD$14:$AD$373)</f>
        <v/>
      </c>
      <c r="P38" s="39">
        <f>SUMIF('03_Computations'!$C$14:$C$373,$A38,'03_Computations'!$AC$14:$AC$373)</f>
        <v/>
      </c>
      <c r="Q38" s="39">
        <f>SUMIF('03_Computations'!$C$14:$C$373,$A38,'03_Computations'!$AB$14:$AB$373)+P38</f>
        <v/>
      </c>
      <c r="R38" s="39">
        <f>SUMIF('03_Computations'!$C$14:$C$373,$A38,'03_Computations'!$AH$14:$AH$373)</f>
        <v/>
      </c>
      <c r="S38" s="39">
        <f>SUMIF('03_Computations'!$C$14:$C$373,$A38,'03_Computations'!$AK$14:$AK$373)</f>
        <v/>
      </c>
      <c r="T38" s="39">
        <f>SUMIF('03_Computations'!$C$14:$C$373,$A38,'03_Computations'!$AJ$14:$AJ$373)</f>
        <v/>
      </c>
      <c r="U38" s="39">
        <f>SUMIF('03_Computations'!$C$14:$C$373,$A38,'03_Computations'!$AI$14:$AI$373)+T38</f>
        <v/>
      </c>
      <c r="V38" s="39">
        <f>SUMIF('03_Computations'!$C$14:$C$373,$A38,'03_Computations'!$AO$14:$AO$373)</f>
        <v/>
      </c>
      <c r="W38" s="39">
        <f>SUMIF('03_Computations'!$C$14:$C$373,$A38,'03_Computations'!$AR$14:$AR$373)</f>
        <v/>
      </c>
      <c r="X38" s="39">
        <f>SUMIF('03_Computations'!$C$14:$C$373,$A38,'03_Computations'!$AQ$14:$AQ$373)</f>
        <v/>
      </c>
      <c r="Y38" s="39">
        <f>SUMIF('03_Computations'!$C$14:$C$373,$A38,'03_Computations'!$AP$14:$AP$373)+X38</f>
        <v/>
      </c>
    </row>
    <row r="39">
      <c r="A39" s="33">
        <f>A38+1</f>
        <v/>
      </c>
      <c r="B39" s="39">
        <f>SUMIF('03_Computations'!$C$14:$C$373,$A39,'03_Computations'!$F$14:$F$373)</f>
        <v/>
      </c>
      <c r="C39" s="39">
        <f>SUMIF('03_Computations'!$C$14:$C$373,$A39,'03_Computations'!$I$14:$I$373)</f>
        <v/>
      </c>
      <c r="D39" s="39">
        <f>SUMIF('03_Computations'!$C$14:$C$373,$A39,'03_Computations'!$H$14:$H$373)</f>
        <v/>
      </c>
      <c r="E39" s="39">
        <f>SUMIF('03_Computations'!$C$14:$C$373,$A39,'03_Computations'!$G$14:$G$373)+D39</f>
        <v/>
      </c>
      <c r="F39" s="39">
        <f>SUMIF('03_Computations'!$C$14:$C$373,$A39,'03_Computations'!$M$14:$M$373)</f>
        <v/>
      </c>
      <c r="G39" s="39">
        <f>SUMIF('03_Computations'!$C$14:$C$373,$A39,'03_Computations'!$P$14:$P$373)</f>
        <v/>
      </c>
      <c r="H39" s="39">
        <f>SUMIF('03_Computations'!$C$14:$C$373,$A39,'03_Computations'!$O$14:$O$373)</f>
        <v/>
      </c>
      <c r="I39" s="39">
        <f>SUMIF('03_Computations'!$C$14:$C$373,$A39,'03_Computations'!$N$14:$N$373)+H39</f>
        <v/>
      </c>
      <c r="J39" s="39">
        <f>SUMIF('03_Computations'!$C$14:$C$373,$A39,'03_Computations'!$T$14:$T$373)</f>
        <v/>
      </c>
      <c r="K39" s="39">
        <f>SUMIF('03_Computations'!$C$14:$C$373,$A39,'03_Computations'!$W$14:$W$373)</f>
        <v/>
      </c>
      <c r="L39" s="39">
        <f>SUMIF('03_Computations'!$C$14:$C$373,$A39,'03_Computations'!$V$14:$V$373)</f>
        <v/>
      </c>
      <c r="M39" s="39">
        <f>SUMIF('03_Computations'!$C$14:$C$373,$A39,'03_Computations'!$U$14:$U$373)+L39</f>
        <v/>
      </c>
      <c r="N39" s="39">
        <f>SUMIF('03_Computations'!$C$14:$C$373,$A39,'03_Computations'!$AA$14:$AA$373)</f>
        <v/>
      </c>
      <c r="O39" s="39">
        <f>SUMIF('03_Computations'!$C$14:$C$373,$A39,'03_Computations'!$AD$14:$AD$373)</f>
        <v/>
      </c>
      <c r="P39" s="39">
        <f>SUMIF('03_Computations'!$C$14:$C$373,$A39,'03_Computations'!$AC$14:$AC$373)</f>
        <v/>
      </c>
      <c r="Q39" s="39">
        <f>SUMIF('03_Computations'!$C$14:$C$373,$A39,'03_Computations'!$AB$14:$AB$373)+P39</f>
        <v/>
      </c>
      <c r="R39" s="39">
        <f>SUMIF('03_Computations'!$C$14:$C$373,$A39,'03_Computations'!$AH$14:$AH$373)</f>
        <v/>
      </c>
      <c r="S39" s="39">
        <f>SUMIF('03_Computations'!$C$14:$C$373,$A39,'03_Computations'!$AK$14:$AK$373)</f>
        <v/>
      </c>
      <c r="T39" s="39">
        <f>SUMIF('03_Computations'!$C$14:$C$373,$A39,'03_Computations'!$AJ$14:$AJ$373)</f>
        <v/>
      </c>
      <c r="U39" s="39">
        <f>SUMIF('03_Computations'!$C$14:$C$373,$A39,'03_Computations'!$AI$14:$AI$373)+T39</f>
        <v/>
      </c>
      <c r="V39" s="39">
        <f>SUMIF('03_Computations'!$C$14:$C$373,$A39,'03_Computations'!$AO$14:$AO$373)</f>
        <v/>
      </c>
      <c r="W39" s="39">
        <f>SUMIF('03_Computations'!$C$14:$C$373,$A39,'03_Computations'!$AR$14:$AR$373)</f>
        <v/>
      </c>
      <c r="X39" s="39">
        <f>SUMIF('03_Computations'!$C$14:$C$373,$A39,'03_Computations'!$AQ$14:$AQ$373)</f>
        <v/>
      </c>
      <c r="Y39" s="39">
        <f>SUMIF('03_Computations'!$C$14:$C$373,$A39,'03_Computations'!$AP$14:$AP$373)+X39</f>
        <v/>
      </c>
    </row>
    <row r="40">
      <c r="A40" s="33">
        <f>A39+1</f>
        <v/>
      </c>
      <c r="B40" s="39">
        <f>SUMIF('03_Computations'!$C$14:$C$373,$A40,'03_Computations'!$F$14:$F$373)</f>
        <v/>
      </c>
      <c r="C40" s="39">
        <f>SUMIF('03_Computations'!$C$14:$C$373,$A40,'03_Computations'!$I$14:$I$373)</f>
        <v/>
      </c>
      <c r="D40" s="39">
        <f>SUMIF('03_Computations'!$C$14:$C$373,$A40,'03_Computations'!$H$14:$H$373)</f>
        <v/>
      </c>
      <c r="E40" s="39">
        <f>SUMIF('03_Computations'!$C$14:$C$373,$A40,'03_Computations'!$G$14:$G$373)+D40</f>
        <v/>
      </c>
      <c r="F40" s="39">
        <f>SUMIF('03_Computations'!$C$14:$C$373,$A40,'03_Computations'!$M$14:$M$373)</f>
        <v/>
      </c>
      <c r="G40" s="39">
        <f>SUMIF('03_Computations'!$C$14:$C$373,$A40,'03_Computations'!$P$14:$P$373)</f>
        <v/>
      </c>
      <c r="H40" s="39">
        <f>SUMIF('03_Computations'!$C$14:$C$373,$A40,'03_Computations'!$O$14:$O$373)</f>
        <v/>
      </c>
      <c r="I40" s="39">
        <f>SUMIF('03_Computations'!$C$14:$C$373,$A40,'03_Computations'!$N$14:$N$373)+H40</f>
        <v/>
      </c>
      <c r="J40" s="39">
        <f>SUMIF('03_Computations'!$C$14:$C$373,$A40,'03_Computations'!$T$14:$T$373)</f>
        <v/>
      </c>
      <c r="K40" s="39">
        <f>SUMIF('03_Computations'!$C$14:$C$373,$A40,'03_Computations'!$W$14:$W$373)</f>
        <v/>
      </c>
      <c r="L40" s="39">
        <f>SUMIF('03_Computations'!$C$14:$C$373,$A40,'03_Computations'!$V$14:$V$373)</f>
        <v/>
      </c>
      <c r="M40" s="39">
        <f>SUMIF('03_Computations'!$C$14:$C$373,$A40,'03_Computations'!$U$14:$U$373)+L40</f>
        <v/>
      </c>
      <c r="N40" s="39">
        <f>SUMIF('03_Computations'!$C$14:$C$373,$A40,'03_Computations'!$AA$14:$AA$373)</f>
        <v/>
      </c>
      <c r="O40" s="39">
        <f>SUMIF('03_Computations'!$C$14:$C$373,$A40,'03_Computations'!$AD$14:$AD$373)</f>
        <v/>
      </c>
      <c r="P40" s="39">
        <f>SUMIF('03_Computations'!$C$14:$C$373,$A40,'03_Computations'!$AC$14:$AC$373)</f>
        <v/>
      </c>
      <c r="Q40" s="39">
        <f>SUMIF('03_Computations'!$C$14:$C$373,$A40,'03_Computations'!$AB$14:$AB$373)+P40</f>
        <v/>
      </c>
      <c r="R40" s="39">
        <f>SUMIF('03_Computations'!$C$14:$C$373,$A40,'03_Computations'!$AH$14:$AH$373)</f>
        <v/>
      </c>
      <c r="S40" s="39">
        <f>SUMIF('03_Computations'!$C$14:$C$373,$A40,'03_Computations'!$AK$14:$AK$373)</f>
        <v/>
      </c>
      <c r="T40" s="39">
        <f>SUMIF('03_Computations'!$C$14:$C$373,$A40,'03_Computations'!$AJ$14:$AJ$373)</f>
        <v/>
      </c>
      <c r="U40" s="39">
        <f>SUMIF('03_Computations'!$C$14:$C$373,$A40,'03_Computations'!$AI$14:$AI$373)+T40</f>
        <v/>
      </c>
      <c r="V40" s="39">
        <f>SUMIF('03_Computations'!$C$14:$C$373,$A40,'03_Computations'!$AO$14:$AO$373)</f>
        <v/>
      </c>
      <c r="W40" s="39">
        <f>SUMIF('03_Computations'!$C$14:$C$373,$A40,'03_Computations'!$AR$14:$AR$373)</f>
        <v/>
      </c>
      <c r="X40" s="39">
        <f>SUMIF('03_Computations'!$C$14:$C$373,$A40,'03_Computations'!$AQ$14:$AQ$373)</f>
        <v/>
      </c>
      <c r="Y40" s="39">
        <f>SUMIF('03_Computations'!$C$14:$C$373,$A40,'03_Computations'!$AP$14:$AP$373)+X40</f>
        <v/>
      </c>
    </row>
    <row r="41">
      <c r="A41" s="33">
        <f>A40+1</f>
        <v/>
      </c>
      <c r="B41" s="39">
        <f>SUMIF('03_Computations'!$C$14:$C$373,$A41,'03_Computations'!$F$14:$F$373)</f>
        <v/>
      </c>
      <c r="C41" s="39">
        <f>SUMIF('03_Computations'!$C$14:$C$373,$A41,'03_Computations'!$I$14:$I$373)</f>
        <v/>
      </c>
      <c r="D41" s="39">
        <f>SUMIF('03_Computations'!$C$14:$C$373,$A41,'03_Computations'!$H$14:$H$373)</f>
        <v/>
      </c>
      <c r="E41" s="39">
        <f>SUMIF('03_Computations'!$C$14:$C$373,$A41,'03_Computations'!$G$14:$G$373)+D41</f>
        <v/>
      </c>
      <c r="F41" s="39">
        <f>SUMIF('03_Computations'!$C$14:$C$373,$A41,'03_Computations'!$M$14:$M$373)</f>
        <v/>
      </c>
      <c r="G41" s="39">
        <f>SUMIF('03_Computations'!$C$14:$C$373,$A41,'03_Computations'!$P$14:$P$373)</f>
        <v/>
      </c>
      <c r="H41" s="39">
        <f>SUMIF('03_Computations'!$C$14:$C$373,$A41,'03_Computations'!$O$14:$O$373)</f>
        <v/>
      </c>
      <c r="I41" s="39">
        <f>SUMIF('03_Computations'!$C$14:$C$373,$A41,'03_Computations'!$N$14:$N$373)+H41</f>
        <v/>
      </c>
      <c r="J41" s="39">
        <f>SUMIF('03_Computations'!$C$14:$C$373,$A41,'03_Computations'!$T$14:$T$373)</f>
        <v/>
      </c>
      <c r="K41" s="39">
        <f>SUMIF('03_Computations'!$C$14:$C$373,$A41,'03_Computations'!$W$14:$W$373)</f>
        <v/>
      </c>
      <c r="L41" s="39">
        <f>SUMIF('03_Computations'!$C$14:$C$373,$A41,'03_Computations'!$V$14:$V$373)</f>
        <v/>
      </c>
      <c r="M41" s="39">
        <f>SUMIF('03_Computations'!$C$14:$C$373,$A41,'03_Computations'!$U$14:$U$373)+L41</f>
        <v/>
      </c>
      <c r="N41" s="39">
        <f>SUMIF('03_Computations'!$C$14:$C$373,$A41,'03_Computations'!$AA$14:$AA$373)</f>
        <v/>
      </c>
      <c r="O41" s="39">
        <f>SUMIF('03_Computations'!$C$14:$C$373,$A41,'03_Computations'!$AD$14:$AD$373)</f>
        <v/>
      </c>
      <c r="P41" s="39">
        <f>SUMIF('03_Computations'!$C$14:$C$373,$A41,'03_Computations'!$AC$14:$AC$373)</f>
        <v/>
      </c>
      <c r="Q41" s="39">
        <f>SUMIF('03_Computations'!$C$14:$C$373,$A41,'03_Computations'!$AB$14:$AB$373)+P41</f>
        <v/>
      </c>
      <c r="R41" s="39">
        <f>SUMIF('03_Computations'!$C$14:$C$373,$A41,'03_Computations'!$AH$14:$AH$373)</f>
        <v/>
      </c>
      <c r="S41" s="39">
        <f>SUMIF('03_Computations'!$C$14:$C$373,$A41,'03_Computations'!$AK$14:$AK$373)</f>
        <v/>
      </c>
      <c r="T41" s="39">
        <f>SUMIF('03_Computations'!$C$14:$C$373,$A41,'03_Computations'!$AJ$14:$AJ$373)</f>
        <v/>
      </c>
      <c r="U41" s="39">
        <f>SUMIF('03_Computations'!$C$14:$C$373,$A41,'03_Computations'!$AI$14:$AI$373)+T41</f>
        <v/>
      </c>
      <c r="V41" s="39">
        <f>SUMIF('03_Computations'!$C$14:$C$373,$A41,'03_Computations'!$AO$14:$AO$373)</f>
        <v/>
      </c>
      <c r="W41" s="39">
        <f>SUMIF('03_Computations'!$C$14:$C$373,$A41,'03_Computations'!$AR$14:$AR$373)</f>
        <v/>
      </c>
      <c r="X41" s="39">
        <f>SUMIF('03_Computations'!$C$14:$C$373,$A41,'03_Computations'!$AQ$14:$AQ$373)</f>
        <v/>
      </c>
      <c r="Y41" s="39">
        <f>SUMIF('03_Computations'!$C$14:$C$373,$A41,'03_Computations'!$AP$14:$AP$373)+X41</f>
        <v/>
      </c>
    </row>
    <row r="42">
      <c r="A42" s="33">
        <f>A41+1</f>
        <v/>
      </c>
      <c r="B42" s="39">
        <f>SUMIF('03_Computations'!$C$14:$C$373,$A42,'03_Computations'!$F$14:$F$373)</f>
        <v/>
      </c>
      <c r="C42" s="39">
        <f>SUMIF('03_Computations'!$C$14:$C$373,$A42,'03_Computations'!$I$14:$I$373)</f>
        <v/>
      </c>
      <c r="D42" s="39">
        <f>SUMIF('03_Computations'!$C$14:$C$373,$A42,'03_Computations'!$H$14:$H$373)</f>
        <v/>
      </c>
      <c r="E42" s="39">
        <f>SUMIF('03_Computations'!$C$14:$C$373,$A42,'03_Computations'!$G$14:$G$373)+D42</f>
        <v/>
      </c>
      <c r="F42" s="39">
        <f>SUMIF('03_Computations'!$C$14:$C$373,$A42,'03_Computations'!$M$14:$M$373)</f>
        <v/>
      </c>
      <c r="G42" s="39">
        <f>SUMIF('03_Computations'!$C$14:$C$373,$A42,'03_Computations'!$P$14:$P$373)</f>
        <v/>
      </c>
      <c r="H42" s="39">
        <f>SUMIF('03_Computations'!$C$14:$C$373,$A42,'03_Computations'!$O$14:$O$373)</f>
        <v/>
      </c>
      <c r="I42" s="39">
        <f>SUMIF('03_Computations'!$C$14:$C$373,$A42,'03_Computations'!$N$14:$N$373)+H42</f>
        <v/>
      </c>
      <c r="J42" s="39">
        <f>SUMIF('03_Computations'!$C$14:$C$373,$A42,'03_Computations'!$T$14:$T$373)</f>
        <v/>
      </c>
      <c r="K42" s="39">
        <f>SUMIF('03_Computations'!$C$14:$C$373,$A42,'03_Computations'!$W$14:$W$373)</f>
        <v/>
      </c>
      <c r="L42" s="39">
        <f>SUMIF('03_Computations'!$C$14:$C$373,$A42,'03_Computations'!$V$14:$V$373)</f>
        <v/>
      </c>
      <c r="M42" s="39">
        <f>SUMIF('03_Computations'!$C$14:$C$373,$A42,'03_Computations'!$U$14:$U$373)+L42</f>
        <v/>
      </c>
      <c r="N42" s="39">
        <f>SUMIF('03_Computations'!$C$14:$C$373,$A42,'03_Computations'!$AA$14:$AA$373)</f>
        <v/>
      </c>
      <c r="O42" s="39">
        <f>SUMIF('03_Computations'!$C$14:$C$373,$A42,'03_Computations'!$AD$14:$AD$373)</f>
        <v/>
      </c>
      <c r="P42" s="39">
        <f>SUMIF('03_Computations'!$C$14:$C$373,$A42,'03_Computations'!$AC$14:$AC$373)</f>
        <v/>
      </c>
      <c r="Q42" s="39">
        <f>SUMIF('03_Computations'!$C$14:$C$373,$A42,'03_Computations'!$AB$14:$AB$373)+P42</f>
        <v/>
      </c>
      <c r="R42" s="39">
        <f>SUMIF('03_Computations'!$C$14:$C$373,$A42,'03_Computations'!$AH$14:$AH$373)</f>
        <v/>
      </c>
      <c r="S42" s="39">
        <f>SUMIF('03_Computations'!$C$14:$C$373,$A42,'03_Computations'!$AK$14:$AK$373)</f>
        <v/>
      </c>
      <c r="T42" s="39">
        <f>SUMIF('03_Computations'!$C$14:$C$373,$A42,'03_Computations'!$AJ$14:$AJ$373)</f>
        <v/>
      </c>
      <c r="U42" s="39">
        <f>SUMIF('03_Computations'!$C$14:$C$373,$A42,'03_Computations'!$AI$14:$AI$373)+T42</f>
        <v/>
      </c>
      <c r="V42" s="39">
        <f>SUMIF('03_Computations'!$C$14:$C$373,$A42,'03_Computations'!$AO$14:$AO$373)</f>
        <v/>
      </c>
      <c r="W42" s="39">
        <f>SUMIF('03_Computations'!$C$14:$C$373,$A42,'03_Computations'!$AR$14:$AR$373)</f>
        <v/>
      </c>
      <c r="X42" s="39">
        <f>SUMIF('03_Computations'!$C$14:$C$373,$A42,'03_Computations'!$AQ$14:$AQ$373)</f>
        <v/>
      </c>
      <c r="Y42" s="39">
        <f>SUMIF('03_Computations'!$C$14:$C$373,$A42,'03_Computations'!$AP$14:$AP$373)+X42</f>
        <v/>
      </c>
    </row>
    <row r="43">
      <c r="A43" s="33">
        <f>A42+1</f>
        <v/>
      </c>
      <c r="B43" s="39">
        <f>SUMIF('03_Computations'!$C$14:$C$373,$A43,'03_Computations'!$F$14:$F$373)</f>
        <v/>
      </c>
      <c r="C43" s="39">
        <f>SUMIF('03_Computations'!$C$14:$C$373,$A43,'03_Computations'!$I$14:$I$373)</f>
        <v/>
      </c>
      <c r="D43" s="39">
        <f>SUMIF('03_Computations'!$C$14:$C$373,$A43,'03_Computations'!$H$14:$H$373)</f>
        <v/>
      </c>
      <c r="E43" s="39">
        <f>SUMIF('03_Computations'!$C$14:$C$373,$A43,'03_Computations'!$G$14:$G$373)+D43</f>
        <v/>
      </c>
      <c r="F43" s="39">
        <f>SUMIF('03_Computations'!$C$14:$C$373,$A43,'03_Computations'!$M$14:$M$373)</f>
        <v/>
      </c>
      <c r="G43" s="39">
        <f>SUMIF('03_Computations'!$C$14:$C$373,$A43,'03_Computations'!$P$14:$P$373)</f>
        <v/>
      </c>
      <c r="H43" s="39">
        <f>SUMIF('03_Computations'!$C$14:$C$373,$A43,'03_Computations'!$O$14:$O$373)</f>
        <v/>
      </c>
      <c r="I43" s="39">
        <f>SUMIF('03_Computations'!$C$14:$C$373,$A43,'03_Computations'!$N$14:$N$373)+H43</f>
        <v/>
      </c>
      <c r="J43" s="39">
        <f>SUMIF('03_Computations'!$C$14:$C$373,$A43,'03_Computations'!$T$14:$T$373)</f>
        <v/>
      </c>
      <c r="K43" s="39">
        <f>SUMIF('03_Computations'!$C$14:$C$373,$A43,'03_Computations'!$W$14:$W$373)</f>
        <v/>
      </c>
      <c r="L43" s="39">
        <f>SUMIF('03_Computations'!$C$14:$C$373,$A43,'03_Computations'!$V$14:$V$373)</f>
        <v/>
      </c>
      <c r="M43" s="39">
        <f>SUMIF('03_Computations'!$C$14:$C$373,$A43,'03_Computations'!$U$14:$U$373)+L43</f>
        <v/>
      </c>
      <c r="N43" s="39">
        <f>SUMIF('03_Computations'!$C$14:$C$373,$A43,'03_Computations'!$AA$14:$AA$373)</f>
        <v/>
      </c>
      <c r="O43" s="39">
        <f>SUMIF('03_Computations'!$C$14:$C$373,$A43,'03_Computations'!$AD$14:$AD$373)</f>
        <v/>
      </c>
      <c r="P43" s="39">
        <f>SUMIF('03_Computations'!$C$14:$C$373,$A43,'03_Computations'!$AC$14:$AC$373)</f>
        <v/>
      </c>
      <c r="Q43" s="39">
        <f>SUMIF('03_Computations'!$C$14:$C$373,$A43,'03_Computations'!$AB$14:$AB$373)+P43</f>
        <v/>
      </c>
      <c r="R43" s="39">
        <f>SUMIF('03_Computations'!$C$14:$C$373,$A43,'03_Computations'!$AH$14:$AH$373)</f>
        <v/>
      </c>
      <c r="S43" s="39">
        <f>SUMIF('03_Computations'!$C$14:$C$373,$A43,'03_Computations'!$AK$14:$AK$373)</f>
        <v/>
      </c>
      <c r="T43" s="39">
        <f>SUMIF('03_Computations'!$C$14:$C$373,$A43,'03_Computations'!$AJ$14:$AJ$373)</f>
        <v/>
      </c>
      <c r="U43" s="39">
        <f>SUMIF('03_Computations'!$C$14:$C$373,$A43,'03_Computations'!$AI$14:$AI$373)+T43</f>
        <v/>
      </c>
      <c r="V43" s="39">
        <f>SUMIF('03_Computations'!$C$14:$C$373,$A43,'03_Computations'!$AO$14:$AO$373)</f>
        <v/>
      </c>
      <c r="W43" s="39">
        <f>SUMIF('03_Computations'!$C$14:$C$373,$A43,'03_Computations'!$AR$14:$AR$373)</f>
        <v/>
      </c>
      <c r="X43" s="39">
        <f>SUMIF('03_Computations'!$C$14:$C$373,$A43,'03_Computations'!$AQ$14:$AQ$373)</f>
        <v/>
      </c>
      <c r="Y43" s="39">
        <f>SUMIF('03_Computations'!$C$14:$C$373,$A43,'03_Computations'!$AP$14:$AP$373)+X43</f>
        <v/>
      </c>
    </row>
    <row r="44">
      <c r="A44" s="33">
        <f>A43+1</f>
        <v/>
      </c>
      <c r="B44" s="39">
        <f>SUMIF('03_Computations'!$C$14:$C$373,$A44,'03_Computations'!$F$14:$F$373)</f>
        <v/>
      </c>
      <c r="C44" s="39">
        <f>SUMIF('03_Computations'!$C$14:$C$373,$A44,'03_Computations'!$I$14:$I$373)</f>
        <v/>
      </c>
      <c r="D44" s="39">
        <f>SUMIF('03_Computations'!$C$14:$C$373,$A44,'03_Computations'!$H$14:$H$373)</f>
        <v/>
      </c>
      <c r="E44" s="39">
        <f>SUMIF('03_Computations'!$C$14:$C$373,$A44,'03_Computations'!$G$14:$G$373)+D44</f>
        <v/>
      </c>
      <c r="F44" s="39">
        <f>SUMIF('03_Computations'!$C$14:$C$373,$A44,'03_Computations'!$M$14:$M$373)</f>
        <v/>
      </c>
      <c r="G44" s="39">
        <f>SUMIF('03_Computations'!$C$14:$C$373,$A44,'03_Computations'!$P$14:$P$373)</f>
        <v/>
      </c>
      <c r="H44" s="39">
        <f>SUMIF('03_Computations'!$C$14:$C$373,$A44,'03_Computations'!$O$14:$O$373)</f>
        <v/>
      </c>
      <c r="I44" s="39">
        <f>SUMIF('03_Computations'!$C$14:$C$373,$A44,'03_Computations'!$N$14:$N$373)+H44</f>
        <v/>
      </c>
      <c r="J44" s="39">
        <f>SUMIF('03_Computations'!$C$14:$C$373,$A44,'03_Computations'!$T$14:$T$373)</f>
        <v/>
      </c>
      <c r="K44" s="39">
        <f>SUMIF('03_Computations'!$C$14:$C$373,$A44,'03_Computations'!$W$14:$W$373)</f>
        <v/>
      </c>
      <c r="L44" s="39">
        <f>SUMIF('03_Computations'!$C$14:$C$373,$A44,'03_Computations'!$V$14:$V$373)</f>
        <v/>
      </c>
      <c r="M44" s="39">
        <f>SUMIF('03_Computations'!$C$14:$C$373,$A44,'03_Computations'!$U$14:$U$373)+L44</f>
        <v/>
      </c>
      <c r="N44" s="39">
        <f>SUMIF('03_Computations'!$C$14:$C$373,$A44,'03_Computations'!$AA$14:$AA$373)</f>
        <v/>
      </c>
      <c r="O44" s="39">
        <f>SUMIF('03_Computations'!$C$14:$C$373,$A44,'03_Computations'!$AD$14:$AD$373)</f>
        <v/>
      </c>
      <c r="P44" s="39">
        <f>SUMIF('03_Computations'!$C$14:$C$373,$A44,'03_Computations'!$AC$14:$AC$373)</f>
        <v/>
      </c>
      <c r="Q44" s="39">
        <f>SUMIF('03_Computations'!$C$14:$C$373,$A44,'03_Computations'!$AB$14:$AB$373)+P44</f>
        <v/>
      </c>
      <c r="R44" s="39">
        <f>SUMIF('03_Computations'!$C$14:$C$373,$A44,'03_Computations'!$AH$14:$AH$373)</f>
        <v/>
      </c>
      <c r="S44" s="39">
        <f>SUMIF('03_Computations'!$C$14:$C$373,$A44,'03_Computations'!$AK$14:$AK$373)</f>
        <v/>
      </c>
      <c r="T44" s="39">
        <f>SUMIF('03_Computations'!$C$14:$C$373,$A44,'03_Computations'!$AJ$14:$AJ$373)</f>
        <v/>
      </c>
      <c r="U44" s="39">
        <f>SUMIF('03_Computations'!$C$14:$C$373,$A44,'03_Computations'!$AI$14:$AI$373)+T44</f>
        <v/>
      </c>
      <c r="V44" s="39">
        <f>SUMIF('03_Computations'!$C$14:$C$373,$A44,'03_Computations'!$AO$14:$AO$373)</f>
        <v/>
      </c>
      <c r="W44" s="39">
        <f>SUMIF('03_Computations'!$C$14:$C$373,$A44,'03_Computations'!$AR$14:$AR$373)</f>
        <v/>
      </c>
      <c r="X44" s="39">
        <f>SUMIF('03_Computations'!$C$14:$C$373,$A44,'03_Computations'!$AQ$14:$AQ$373)</f>
        <v/>
      </c>
      <c r="Y44" s="39">
        <f>SUMIF('03_Computations'!$C$14:$C$373,$A44,'03_Computations'!$AP$14:$AP$373)+X44</f>
        <v/>
      </c>
    </row>
    <row r="45">
      <c r="A45" s="33">
        <f>A44+1</f>
        <v/>
      </c>
      <c r="B45" s="39">
        <f>SUMIF('03_Computations'!$C$14:$C$373,$A45,'03_Computations'!$F$14:$F$373)</f>
        <v/>
      </c>
      <c r="C45" s="39">
        <f>SUMIF('03_Computations'!$C$14:$C$373,$A45,'03_Computations'!$I$14:$I$373)</f>
        <v/>
      </c>
      <c r="D45" s="39">
        <f>SUMIF('03_Computations'!$C$14:$C$373,$A45,'03_Computations'!$H$14:$H$373)</f>
        <v/>
      </c>
      <c r="E45" s="39">
        <f>SUMIF('03_Computations'!$C$14:$C$373,$A45,'03_Computations'!$G$14:$G$373)+D45</f>
        <v/>
      </c>
      <c r="F45" s="39">
        <f>SUMIF('03_Computations'!$C$14:$C$373,$A45,'03_Computations'!$M$14:$M$373)</f>
        <v/>
      </c>
      <c r="G45" s="39">
        <f>SUMIF('03_Computations'!$C$14:$C$373,$A45,'03_Computations'!$P$14:$P$373)</f>
        <v/>
      </c>
      <c r="H45" s="39">
        <f>SUMIF('03_Computations'!$C$14:$C$373,$A45,'03_Computations'!$O$14:$O$373)</f>
        <v/>
      </c>
      <c r="I45" s="39">
        <f>SUMIF('03_Computations'!$C$14:$C$373,$A45,'03_Computations'!$N$14:$N$373)+H45</f>
        <v/>
      </c>
      <c r="J45" s="39">
        <f>SUMIF('03_Computations'!$C$14:$C$373,$A45,'03_Computations'!$T$14:$T$373)</f>
        <v/>
      </c>
      <c r="K45" s="39">
        <f>SUMIF('03_Computations'!$C$14:$C$373,$A45,'03_Computations'!$W$14:$W$373)</f>
        <v/>
      </c>
      <c r="L45" s="39">
        <f>SUMIF('03_Computations'!$C$14:$C$373,$A45,'03_Computations'!$V$14:$V$373)</f>
        <v/>
      </c>
      <c r="M45" s="39">
        <f>SUMIF('03_Computations'!$C$14:$C$373,$A45,'03_Computations'!$U$14:$U$373)+L45</f>
        <v/>
      </c>
      <c r="N45" s="39">
        <f>SUMIF('03_Computations'!$C$14:$C$373,$A45,'03_Computations'!$AA$14:$AA$373)</f>
        <v/>
      </c>
      <c r="O45" s="39">
        <f>SUMIF('03_Computations'!$C$14:$C$373,$A45,'03_Computations'!$AD$14:$AD$373)</f>
        <v/>
      </c>
      <c r="P45" s="39">
        <f>SUMIF('03_Computations'!$C$14:$C$373,$A45,'03_Computations'!$AC$14:$AC$373)</f>
        <v/>
      </c>
      <c r="Q45" s="39">
        <f>SUMIF('03_Computations'!$C$14:$C$373,$A45,'03_Computations'!$AB$14:$AB$373)+P45</f>
        <v/>
      </c>
      <c r="R45" s="39">
        <f>SUMIF('03_Computations'!$C$14:$C$373,$A45,'03_Computations'!$AH$14:$AH$373)</f>
        <v/>
      </c>
      <c r="S45" s="39">
        <f>SUMIF('03_Computations'!$C$14:$C$373,$A45,'03_Computations'!$AK$14:$AK$373)</f>
        <v/>
      </c>
      <c r="T45" s="39">
        <f>SUMIF('03_Computations'!$C$14:$C$373,$A45,'03_Computations'!$AJ$14:$AJ$373)</f>
        <v/>
      </c>
      <c r="U45" s="39">
        <f>SUMIF('03_Computations'!$C$14:$C$373,$A45,'03_Computations'!$AI$14:$AI$373)+T45</f>
        <v/>
      </c>
      <c r="V45" s="39">
        <f>SUMIF('03_Computations'!$C$14:$C$373,$A45,'03_Computations'!$AO$14:$AO$373)</f>
        <v/>
      </c>
      <c r="W45" s="39">
        <f>SUMIF('03_Computations'!$C$14:$C$373,$A45,'03_Computations'!$AR$14:$AR$373)</f>
        <v/>
      </c>
      <c r="X45" s="39">
        <f>SUMIF('03_Computations'!$C$14:$C$373,$A45,'03_Computations'!$AQ$14:$AQ$373)</f>
        <v/>
      </c>
      <c r="Y45" s="39">
        <f>SUMIF('03_Computations'!$C$14:$C$373,$A45,'03_Computations'!$AP$14:$AP$373)+X45</f>
        <v/>
      </c>
    </row>
    <row r="46">
      <c r="A46" s="33">
        <f>A45+1</f>
        <v/>
      </c>
      <c r="B46" s="39">
        <f>SUMIF('03_Computations'!$C$14:$C$373,$A46,'03_Computations'!$F$14:$F$373)</f>
        <v/>
      </c>
      <c r="C46" s="39">
        <f>SUMIF('03_Computations'!$C$14:$C$373,$A46,'03_Computations'!$I$14:$I$373)</f>
        <v/>
      </c>
      <c r="D46" s="39">
        <f>SUMIF('03_Computations'!$C$14:$C$373,$A46,'03_Computations'!$H$14:$H$373)</f>
        <v/>
      </c>
      <c r="E46" s="39">
        <f>SUMIF('03_Computations'!$C$14:$C$373,$A46,'03_Computations'!$G$14:$G$373)+D46</f>
        <v/>
      </c>
      <c r="F46" s="39">
        <f>SUMIF('03_Computations'!$C$14:$C$373,$A46,'03_Computations'!$M$14:$M$373)</f>
        <v/>
      </c>
      <c r="G46" s="39">
        <f>SUMIF('03_Computations'!$C$14:$C$373,$A46,'03_Computations'!$P$14:$P$373)</f>
        <v/>
      </c>
      <c r="H46" s="39">
        <f>SUMIF('03_Computations'!$C$14:$C$373,$A46,'03_Computations'!$O$14:$O$373)</f>
        <v/>
      </c>
      <c r="I46" s="39">
        <f>SUMIF('03_Computations'!$C$14:$C$373,$A46,'03_Computations'!$N$14:$N$373)+H46</f>
        <v/>
      </c>
      <c r="J46" s="39">
        <f>SUMIF('03_Computations'!$C$14:$C$373,$A46,'03_Computations'!$T$14:$T$373)</f>
        <v/>
      </c>
      <c r="K46" s="39">
        <f>SUMIF('03_Computations'!$C$14:$C$373,$A46,'03_Computations'!$W$14:$W$373)</f>
        <v/>
      </c>
      <c r="L46" s="39">
        <f>SUMIF('03_Computations'!$C$14:$C$373,$A46,'03_Computations'!$V$14:$V$373)</f>
        <v/>
      </c>
      <c r="M46" s="39">
        <f>SUMIF('03_Computations'!$C$14:$C$373,$A46,'03_Computations'!$U$14:$U$373)+L46</f>
        <v/>
      </c>
      <c r="N46" s="39">
        <f>SUMIF('03_Computations'!$C$14:$C$373,$A46,'03_Computations'!$AA$14:$AA$373)</f>
        <v/>
      </c>
      <c r="O46" s="39">
        <f>SUMIF('03_Computations'!$C$14:$C$373,$A46,'03_Computations'!$AD$14:$AD$373)</f>
        <v/>
      </c>
      <c r="P46" s="39">
        <f>SUMIF('03_Computations'!$C$14:$C$373,$A46,'03_Computations'!$AC$14:$AC$373)</f>
        <v/>
      </c>
      <c r="Q46" s="39">
        <f>SUMIF('03_Computations'!$C$14:$C$373,$A46,'03_Computations'!$AB$14:$AB$373)+P46</f>
        <v/>
      </c>
      <c r="R46" s="39">
        <f>SUMIF('03_Computations'!$C$14:$C$373,$A46,'03_Computations'!$AH$14:$AH$373)</f>
        <v/>
      </c>
      <c r="S46" s="39">
        <f>SUMIF('03_Computations'!$C$14:$C$373,$A46,'03_Computations'!$AK$14:$AK$373)</f>
        <v/>
      </c>
      <c r="T46" s="39">
        <f>SUMIF('03_Computations'!$C$14:$C$373,$A46,'03_Computations'!$AJ$14:$AJ$373)</f>
        <v/>
      </c>
      <c r="U46" s="39">
        <f>SUMIF('03_Computations'!$C$14:$C$373,$A46,'03_Computations'!$AI$14:$AI$373)+T46</f>
        <v/>
      </c>
      <c r="V46" s="39">
        <f>SUMIF('03_Computations'!$C$14:$C$373,$A46,'03_Computations'!$AO$14:$AO$373)</f>
        <v/>
      </c>
      <c r="W46" s="39">
        <f>SUMIF('03_Computations'!$C$14:$C$373,$A46,'03_Computations'!$AR$14:$AR$373)</f>
        <v/>
      </c>
      <c r="X46" s="39">
        <f>SUMIF('03_Computations'!$C$14:$C$373,$A46,'03_Computations'!$AQ$14:$AQ$373)</f>
        <v/>
      </c>
      <c r="Y46" s="39">
        <f>SUMIF('03_Computations'!$C$14:$C$373,$A46,'03_Computations'!$AP$14:$AP$373)+X46</f>
        <v/>
      </c>
    </row>
    <row r="47">
      <c r="A47" s="33">
        <f>A46+1</f>
        <v/>
      </c>
      <c r="B47" s="39">
        <f>SUMIF('03_Computations'!$C$14:$C$373,$A47,'03_Computations'!$F$14:$F$373)</f>
        <v/>
      </c>
      <c r="C47" s="39">
        <f>SUMIF('03_Computations'!$C$14:$C$373,$A47,'03_Computations'!$I$14:$I$373)</f>
        <v/>
      </c>
      <c r="D47" s="39">
        <f>SUMIF('03_Computations'!$C$14:$C$373,$A47,'03_Computations'!$H$14:$H$373)</f>
        <v/>
      </c>
      <c r="E47" s="39">
        <f>SUMIF('03_Computations'!$C$14:$C$373,$A47,'03_Computations'!$G$14:$G$373)+D47</f>
        <v/>
      </c>
      <c r="F47" s="39">
        <f>SUMIF('03_Computations'!$C$14:$C$373,$A47,'03_Computations'!$M$14:$M$373)</f>
        <v/>
      </c>
      <c r="G47" s="39">
        <f>SUMIF('03_Computations'!$C$14:$C$373,$A47,'03_Computations'!$P$14:$P$373)</f>
        <v/>
      </c>
      <c r="H47" s="39">
        <f>SUMIF('03_Computations'!$C$14:$C$373,$A47,'03_Computations'!$O$14:$O$373)</f>
        <v/>
      </c>
      <c r="I47" s="39">
        <f>SUMIF('03_Computations'!$C$14:$C$373,$A47,'03_Computations'!$N$14:$N$373)+H47</f>
        <v/>
      </c>
      <c r="J47" s="39">
        <f>SUMIF('03_Computations'!$C$14:$C$373,$A47,'03_Computations'!$T$14:$T$373)</f>
        <v/>
      </c>
      <c r="K47" s="39">
        <f>SUMIF('03_Computations'!$C$14:$C$373,$A47,'03_Computations'!$W$14:$W$373)</f>
        <v/>
      </c>
      <c r="L47" s="39">
        <f>SUMIF('03_Computations'!$C$14:$C$373,$A47,'03_Computations'!$V$14:$V$373)</f>
        <v/>
      </c>
      <c r="M47" s="39">
        <f>SUMIF('03_Computations'!$C$14:$C$373,$A47,'03_Computations'!$U$14:$U$373)+L47</f>
        <v/>
      </c>
      <c r="N47" s="39">
        <f>SUMIF('03_Computations'!$C$14:$C$373,$A47,'03_Computations'!$AA$14:$AA$373)</f>
        <v/>
      </c>
      <c r="O47" s="39">
        <f>SUMIF('03_Computations'!$C$14:$C$373,$A47,'03_Computations'!$AD$14:$AD$373)</f>
        <v/>
      </c>
      <c r="P47" s="39">
        <f>SUMIF('03_Computations'!$C$14:$C$373,$A47,'03_Computations'!$AC$14:$AC$373)</f>
        <v/>
      </c>
      <c r="Q47" s="39">
        <f>SUMIF('03_Computations'!$C$14:$C$373,$A47,'03_Computations'!$AB$14:$AB$373)+P47</f>
        <v/>
      </c>
      <c r="R47" s="39">
        <f>SUMIF('03_Computations'!$C$14:$C$373,$A47,'03_Computations'!$AH$14:$AH$373)</f>
        <v/>
      </c>
      <c r="S47" s="39">
        <f>SUMIF('03_Computations'!$C$14:$C$373,$A47,'03_Computations'!$AK$14:$AK$373)</f>
        <v/>
      </c>
      <c r="T47" s="39">
        <f>SUMIF('03_Computations'!$C$14:$C$373,$A47,'03_Computations'!$AJ$14:$AJ$373)</f>
        <v/>
      </c>
      <c r="U47" s="39">
        <f>SUMIF('03_Computations'!$C$14:$C$373,$A47,'03_Computations'!$AI$14:$AI$373)+T47</f>
        <v/>
      </c>
      <c r="V47" s="39">
        <f>SUMIF('03_Computations'!$C$14:$C$373,$A47,'03_Computations'!$AO$14:$AO$373)</f>
        <v/>
      </c>
      <c r="W47" s="39">
        <f>SUMIF('03_Computations'!$C$14:$C$373,$A47,'03_Computations'!$AR$14:$AR$373)</f>
        <v/>
      </c>
      <c r="X47" s="39">
        <f>SUMIF('03_Computations'!$C$14:$C$373,$A47,'03_Computations'!$AQ$14:$AQ$373)</f>
        <v/>
      </c>
      <c r="Y47" s="39">
        <f>SUMIF('03_Computations'!$C$14:$C$373,$A47,'03_Computations'!$AP$14:$AP$373)+X47</f>
        <v/>
      </c>
    </row>
    <row r="48">
      <c r="A48" s="33">
        <f>A47+1</f>
        <v/>
      </c>
      <c r="B48" s="39">
        <f>SUMIF('03_Computations'!$C$14:$C$373,$A48,'03_Computations'!$F$14:$F$373)</f>
        <v/>
      </c>
      <c r="C48" s="39">
        <f>SUMIF('03_Computations'!$C$14:$C$373,$A48,'03_Computations'!$I$14:$I$373)</f>
        <v/>
      </c>
      <c r="D48" s="39">
        <f>SUMIF('03_Computations'!$C$14:$C$373,$A48,'03_Computations'!$H$14:$H$373)</f>
        <v/>
      </c>
      <c r="E48" s="39">
        <f>SUMIF('03_Computations'!$C$14:$C$373,$A48,'03_Computations'!$G$14:$G$373)+D48</f>
        <v/>
      </c>
      <c r="F48" s="39">
        <f>SUMIF('03_Computations'!$C$14:$C$373,$A48,'03_Computations'!$M$14:$M$373)</f>
        <v/>
      </c>
      <c r="G48" s="39">
        <f>SUMIF('03_Computations'!$C$14:$C$373,$A48,'03_Computations'!$P$14:$P$373)</f>
        <v/>
      </c>
      <c r="H48" s="39">
        <f>SUMIF('03_Computations'!$C$14:$C$373,$A48,'03_Computations'!$O$14:$O$373)</f>
        <v/>
      </c>
      <c r="I48" s="39">
        <f>SUMIF('03_Computations'!$C$14:$C$373,$A48,'03_Computations'!$N$14:$N$373)+H48</f>
        <v/>
      </c>
      <c r="J48" s="39">
        <f>SUMIF('03_Computations'!$C$14:$C$373,$A48,'03_Computations'!$T$14:$T$373)</f>
        <v/>
      </c>
      <c r="K48" s="39">
        <f>SUMIF('03_Computations'!$C$14:$C$373,$A48,'03_Computations'!$W$14:$W$373)</f>
        <v/>
      </c>
      <c r="L48" s="39">
        <f>SUMIF('03_Computations'!$C$14:$C$373,$A48,'03_Computations'!$V$14:$V$373)</f>
        <v/>
      </c>
      <c r="M48" s="39">
        <f>SUMIF('03_Computations'!$C$14:$C$373,$A48,'03_Computations'!$U$14:$U$373)+L48</f>
        <v/>
      </c>
      <c r="N48" s="39">
        <f>SUMIF('03_Computations'!$C$14:$C$373,$A48,'03_Computations'!$AA$14:$AA$373)</f>
        <v/>
      </c>
      <c r="O48" s="39">
        <f>SUMIF('03_Computations'!$C$14:$C$373,$A48,'03_Computations'!$AD$14:$AD$373)</f>
        <v/>
      </c>
      <c r="P48" s="39">
        <f>SUMIF('03_Computations'!$C$14:$C$373,$A48,'03_Computations'!$AC$14:$AC$373)</f>
        <v/>
      </c>
      <c r="Q48" s="39">
        <f>SUMIF('03_Computations'!$C$14:$C$373,$A48,'03_Computations'!$AB$14:$AB$373)+P48</f>
        <v/>
      </c>
      <c r="R48" s="39">
        <f>SUMIF('03_Computations'!$C$14:$C$373,$A48,'03_Computations'!$AH$14:$AH$373)</f>
        <v/>
      </c>
      <c r="S48" s="39">
        <f>SUMIF('03_Computations'!$C$14:$C$373,$A48,'03_Computations'!$AK$14:$AK$373)</f>
        <v/>
      </c>
      <c r="T48" s="39">
        <f>SUMIF('03_Computations'!$C$14:$C$373,$A48,'03_Computations'!$AJ$14:$AJ$373)</f>
        <v/>
      </c>
      <c r="U48" s="39">
        <f>SUMIF('03_Computations'!$C$14:$C$373,$A48,'03_Computations'!$AI$14:$AI$373)+T48</f>
        <v/>
      </c>
      <c r="V48" s="39">
        <f>SUMIF('03_Computations'!$C$14:$C$373,$A48,'03_Computations'!$AO$14:$AO$373)</f>
        <v/>
      </c>
      <c r="W48" s="39">
        <f>SUMIF('03_Computations'!$C$14:$C$373,$A48,'03_Computations'!$AR$14:$AR$373)</f>
        <v/>
      </c>
      <c r="X48" s="39">
        <f>SUMIF('03_Computations'!$C$14:$C$373,$A48,'03_Computations'!$AQ$14:$AQ$373)</f>
        <v/>
      </c>
      <c r="Y48" s="39">
        <f>SUMIF('03_Computations'!$C$14:$C$373,$A48,'03_Computations'!$AP$14:$AP$373)+X48</f>
        <v/>
      </c>
    </row>
    <row r="49">
      <c r="A49" s="33">
        <f>A48+1</f>
        <v/>
      </c>
      <c r="B49" s="39">
        <f>SUMIF('03_Computations'!$C$14:$C$373,$A49,'03_Computations'!$F$14:$F$373)</f>
        <v/>
      </c>
      <c r="C49" s="39">
        <f>SUMIF('03_Computations'!$C$14:$C$373,$A49,'03_Computations'!$I$14:$I$373)</f>
        <v/>
      </c>
      <c r="D49" s="39">
        <f>SUMIF('03_Computations'!$C$14:$C$373,$A49,'03_Computations'!$H$14:$H$373)</f>
        <v/>
      </c>
      <c r="E49" s="39">
        <f>SUMIF('03_Computations'!$C$14:$C$373,$A49,'03_Computations'!$G$14:$G$373)+D49</f>
        <v/>
      </c>
      <c r="F49" s="39">
        <f>SUMIF('03_Computations'!$C$14:$C$373,$A49,'03_Computations'!$M$14:$M$373)</f>
        <v/>
      </c>
      <c r="G49" s="39">
        <f>SUMIF('03_Computations'!$C$14:$C$373,$A49,'03_Computations'!$P$14:$P$373)</f>
        <v/>
      </c>
      <c r="H49" s="39">
        <f>SUMIF('03_Computations'!$C$14:$C$373,$A49,'03_Computations'!$O$14:$O$373)</f>
        <v/>
      </c>
      <c r="I49" s="39">
        <f>SUMIF('03_Computations'!$C$14:$C$373,$A49,'03_Computations'!$N$14:$N$373)+H49</f>
        <v/>
      </c>
      <c r="J49" s="39">
        <f>SUMIF('03_Computations'!$C$14:$C$373,$A49,'03_Computations'!$T$14:$T$373)</f>
        <v/>
      </c>
      <c r="K49" s="39">
        <f>SUMIF('03_Computations'!$C$14:$C$373,$A49,'03_Computations'!$W$14:$W$373)</f>
        <v/>
      </c>
      <c r="L49" s="39">
        <f>SUMIF('03_Computations'!$C$14:$C$373,$A49,'03_Computations'!$V$14:$V$373)</f>
        <v/>
      </c>
      <c r="M49" s="39">
        <f>SUMIF('03_Computations'!$C$14:$C$373,$A49,'03_Computations'!$U$14:$U$373)+L49</f>
        <v/>
      </c>
      <c r="N49" s="39">
        <f>SUMIF('03_Computations'!$C$14:$C$373,$A49,'03_Computations'!$AA$14:$AA$373)</f>
        <v/>
      </c>
      <c r="O49" s="39">
        <f>SUMIF('03_Computations'!$C$14:$C$373,$A49,'03_Computations'!$AD$14:$AD$373)</f>
        <v/>
      </c>
      <c r="P49" s="39">
        <f>SUMIF('03_Computations'!$C$14:$C$373,$A49,'03_Computations'!$AC$14:$AC$373)</f>
        <v/>
      </c>
      <c r="Q49" s="39">
        <f>SUMIF('03_Computations'!$C$14:$C$373,$A49,'03_Computations'!$AB$14:$AB$373)+P49</f>
        <v/>
      </c>
      <c r="R49" s="39">
        <f>SUMIF('03_Computations'!$C$14:$C$373,$A49,'03_Computations'!$AH$14:$AH$373)</f>
        <v/>
      </c>
      <c r="S49" s="39">
        <f>SUMIF('03_Computations'!$C$14:$C$373,$A49,'03_Computations'!$AK$14:$AK$373)</f>
        <v/>
      </c>
      <c r="T49" s="39">
        <f>SUMIF('03_Computations'!$C$14:$C$373,$A49,'03_Computations'!$AJ$14:$AJ$373)</f>
        <v/>
      </c>
      <c r="U49" s="39">
        <f>SUMIF('03_Computations'!$C$14:$C$373,$A49,'03_Computations'!$AI$14:$AI$373)+T49</f>
        <v/>
      </c>
      <c r="V49" s="39">
        <f>SUMIF('03_Computations'!$C$14:$C$373,$A49,'03_Computations'!$AO$14:$AO$373)</f>
        <v/>
      </c>
      <c r="W49" s="39">
        <f>SUMIF('03_Computations'!$C$14:$C$373,$A49,'03_Computations'!$AR$14:$AR$373)</f>
        <v/>
      </c>
      <c r="X49" s="39">
        <f>SUMIF('03_Computations'!$C$14:$C$373,$A49,'03_Computations'!$AQ$14:$AQ$373)</f>
        <v/>
      </c>
      <c r="Y49" s="39">
        <f>SUMIF('03_Computations'!$C$14:$C$373,$A49,'03_Computations'!$AP$14:$AP$373)+X49</f>
        <v/>
      </c>
    </row>
    <row r="50">
      <c r="A50" s="35" t="inlineStr">
        <is>
          <t>TOTAL</t>
        </is>
      </c>
      <c r="B50" s="39">
        <f>SUM(B5:B49)</f>
        <v/>
      </c>
      <c r="C50" s="39">
        <f>SUM(C5:C49)</f>
        <v/>
      </c>
      <c r="D50" s="39">
        <f>SUM(D5:D49)</f>
        <v/>
      </c>
      <c r="E50" s="39">
        <f>SUM(E5:E49)</f>
        <v/>
      </c>
      <c r="F50" s="39">
        <f>SUM(F5:F49)</f>
        <v/>
      </c>
      <c r="G50" s="39">
        <f>SUM(G5:G49)</f>
        <v/>
      </c>
      <c r="H50" s="39">
        <f>SUM(H5:H49)</f>
        <v/>
      </c>
      <c r="I50" s="39">
        <f>SUM(I5:I49)</f>
        <v/>
      </c>
      <c r="J50" s="39">
        <f>SUM(J5:J49)</f>
        <v/>
      </c>
      <c r="K50" s="39">
        <f>SUM(K5:K49)</f>
        <v/>
      </c>
      <c r="L50" s="39">
        <f>SUM(L5:L49)</f>
        <v/>
      </c>
      <c r="M50" s="39">
        <f>SUM(M5:M49)</f>
        <v/>
      </c>
      <c r="N50" s="39">
        <f>SUM(N5:N49)</f>
        <v/>
      </c>
      <c r="O50" s="39">
        <f>SUM(O5:O49)</f>
        <v/>
      </c>
      <c r="P50" s="39">
        <f>SUM(P5:P49)</f>
        <v/>
      </c>
      <c r="Q50" s="39">
        <f>SUM(Q5:Q49)</f>
        <v/>
      </c>
      <c r="R50" s="39">
        <f>SUM(R5:R49)</f>
        <v/>
      </c>
      <c r="S50" s="39">
        <f>SUM(S5:S49)</f>
        <v/>
      </c>
      <c r="T50" s="39">
        <f>SUM(T5:T49)</f>
        <v/>
      </c>
      <c r="U50" s="39">
        <f>SUM(U5:U49)</f>
        <v/>
      </c>
      <c r="V50" s="39">
        <f>SUM(V5:V49)</f>
        <v/>
      </c>
      <c r="W50" s="39">
        <f>SUM(W5:W49)</f>
        <v/>
      </c>
      <c r="X50" s="39">
        <f>SUM(X5:X49)</f>
        <v/>
      </c>
      <c r="Y50" s="39">
        <f>SUM(Y5:Y49)</f>
        <v/>
      </c>
    </row>
    <row r="52">
      <c r="A52" s="60" t="inlineStr">
        <is>
          <t>Line chart: mortgage interest expense in each calendar year (not principal, not the gift). Series names are the six scenarios from 01_Inputs. Years with no remaining balance plot as zero.</t>
        </is>
      </c>
    </row>
    <row r="53"/>
  </sheetData>
  <mergeCells count="9">
    <mergeCell ref="R3:U3"/>
    <mergeCell ref="A1:Z1"/>
    <mergeCell ref="V3:Y3"/>
    <mergeCell ref="F3:I3"/>
    <mergeCell ref="J3:M3"/>
    <mergeCell ref="N3:Q3"/>
    <mergeCell ref="B3:E3"/>
    <mergeCell ref="A2:Z2"/>
    <mergeCell ref="A52:L53"/>
  </mergeCells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10" defaultColWidth="8.83203125" defaultRowHeight="15"/>
  <sheetData>
    <row r="1">
      <c r="A1" t="inlineStr">
        <is>
          <t>rate_basis</t>
        </is>
      </c>
      <c r="B1" t="inlineStr">
        <is>
          <t>pay_mode</t>
        </is>
      </c>
      <c r="C1" t="inlineStr">
        <is>
          <t>yesno</t>
        </is>
      </c>
    </row>
    <row r="2">
      <c r="A2" t="inlineStr">
        <is>
          <t>Manual</t>
        </is>
      </c>
      <c r="B2" t="inlineStr">
        <is>
          <t>FixedAmount</t>
        </is>
      </c>
      <c r="C2" t="inlineStr">
        <is>
          <t>Y</t>
        </is>
      </c>
    </row>
    <row r="3">
      <c r="A3" t="inlineStr">
        <is>
          <t>BoE_2Y</t>
        </is>
      </c>
      <c r="B3" t="inlineStr">
        <is>
          <t>RecalcPMT</t>
        </is>
      </c>
      <c r="C3" t="inlineStr">
        <is>
          <t>N</t>
        </is>
      </c>
    </row>
    <row r="4">
      <c r="A4" t="inlineStr">
        <is>
          <t>BoE_5Y</t>
        </is>
      </c>
      <c r="B4" t="inlineStr">
        <is>
          <t>InterestOnly</t>
        </is>
      </c>
    </row>
    <row r="5">
      <c r="A5" t="inlineStr">
        <is>
          <t>BoE_10Y</t>
        </is>
      </c>
    </row>
    <row r="6">
      <c r="A6" t="inlineStr">
        <is>
          <t>SONIA_plus</t>
        </is>
      </c>
    </row>
    <row r="7">
      <c r="A7" t="inlineStr">
        <is>
          <t>SONIA10Y_plus</t>
        </is>
      </c>
    </row>
    <row r="8">
      <c r="A8" t="inlineStr">
        <is>
          <t>BankRate_plus</t>
        </is>
      </c>
    </row>
    <row r="9">
      <c r="A9" t="inlineStr">
        <is>
          <t>BoE_Var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UK mortgage model</dc:creator>
  <dc:title xmlns:dc="http://purl.org/dc/elements/1.1/">UK mortgage interest and principal scenarios</dc:title>
  <dc:description xmlns:dc="http://purl.org/dc/elements/1.1/">Separated inputs, fetched UK mortgage/SONIA rates, monthly engine, scenario outputs.</dc:description>
  <dcterms:created xmlns:dcterms="http://purl.org/dc/terms/" xmlns:xsi="http://www.w3.org/2001/XMLSchema-instance" xsi:type="dcterms:W3CDTF">2026-09-14T21:27:32Z</dcterms:created>
  <dcterms:modified xmlns:dcterms="http://purl.org/dc/terms/" xmlns:xsi="http://www.w3.org/2001/XMLSchema-instance" xsi:type="dcterms:W3CDTF">2026-09-15T06:52:23Z</dcterms:modified>
  <cp:lastModifiedBy>michael leary</cp:lastModifiedBy>
</cp:coreProperties>
</file>